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37961D56-D5CB-40B0-9BA4-8F624AA718C3}" xr6:coauthVersionLast="47" xr6:coauthVersionMax="47" xr10:uidLastSave="{00000000-0000-0000-0000-000000000000}"/>
  <bookViews>
    <workbookView minimized="1" xWindow="1515" yWindow="1515" windowWidth="15375" windowHeight="7875" xr2:uid="{66BC8EC3-7E6D-45BF-BED0-B2A644C34720}"/>
  </bookViews>
  <sheets>
    <sheet name="2023-24" sheetId="6" r:id="rId1"/>
    <sheet name="2022-23" sheetId="5" r:id="rId2"/>
    <sheet name="2021-22" sheetId="1" r:id="rId3"/>
    <sheet name="2020-21" sheetId="2" r:id="rId4"/>
    <sheet name="2019-20" sheetId="3" r:id="rId5"/>
    <sheet name="2018-19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6" l="1"/>
  <c r="C79" i="6"/>
  <c r="C69" i="6"/>
  <c r="C57" i="6"/>
  <c r="C80" i="6" s="1"/>
  <c r="C50" i="6"/>
  <c r="C47" i="6"/>
  <c r="C38" i="6"/>
  <c r="C32" i="6"/>
  <c r="C27" i="6"/>
  <c r="C14" i="6"/>
  <c r="C13" i="6"/>
  <c r="C18" i="6" s="1"/>
  <c r="C10" i="6"/>
  <c r="C5" i="6"/>
  <c r="C51" i="6" l="1"/>
  <c r="C65" i="5" l="1"/>
  <c r="C58" i="5"/>
  <c r="C56" i="5"/>
  <c r="C43" i="5"/>
  <c r="C45" i="5" s="1"/>
  <c r="C40" i="5"/>
  <c r="C36" i="5"/>
  <c r="C34" i="5"/>
  <c r="C26" i="5"/>
  <c r="C17" i="5"/>
  <c r="C20" i="5" s="1"/>
  <c r="C13" i="5"/>
  <c r="C15" i="5" s="1"/>
  <c r="C3" i="5"/>
  <c r="C7" i="5" s="1"/>
  <c r="C46" i="5" l="1"/>
  <c r="C58" i="4"/>
  <c r="C46" i="4"/>
  <c r="C38" i="4"/>
  <c r="C33" i="4"/>
  <c r="C27" i="4"/>
  <c r="C21" i="4"/>
  <c r="C16" i="4"/>
  <c r="C12" i="4"/>
  <c r="C8" i="4"/>
  <c r="C5" i="4"/>
  <c r="C47" i="4" s="1"/>
  <c r="C60" i="3" l="1"/>
  <c r="C48" i="3"/>
  <c r="C40" i="3"/>
  <c r="C35" i="3"/>
  <c r="C29" i="3"/>
  <c r="C23" i="3"/>
  <c r="C18" i="3"/>
  <c r="C14" i="3"/>
  <c r="C10" i="3"/>
  <c r="C8" i="3"/>
  <c r="C5" i="3"/>
  <c r="C81" i="2"/>
  <c r="C68" i="2"/>
  <c r="C56" i="2"/>
  <c r="C55" i="2"/>
  <c r="C50" i="2"/>
  <c r="C41" i="2"/>
  <c r="C35" i="2"/>
  <c r="C29" i="2"/>
  <c r="C24" i="2"/>
  <c r="C17" i="2"/>
  <c r="C10" i="2"/>
  <c r="C8" i="2"/>
  <c r="C5" i="2"/>
  <c r="C49" i="3" l="1"/>
  <c r="C87" i="1"/>
  <c r="C73" i="1"/>
  <c r="C55" i="1"/>
  <c r="C46" i="1"/>
  <c r="C40" i="1"/>
  <c r="C34" i="1"/>
  <c r="C29" i="1"/>
  <c r="C22" i="1"/>
  <c r="C15" i="1"/>
  <c r="C10" i="1"/>
  <c r="C8" i="1"/>
  <c r="C61" i="1" l="1"/>
  <c r="C89" i="1" s="1"/>
</calcChain>
</file>

<file path=xl/sharedStrings.xml><?xml version="1.0" encoding="utf-8"?>
<sst xmlns="http://schemas.openxmlformats.org/spreadsheetml/2006/main" count="591" uniqueCount="153">
  <si>
    <t>Hall</t>
  </si>
  <si>
    <t xml:space="preserve">Type of Room </t>
  </si>
  <si>
    <t>Bed Spaces</t>
  </si>
  <si>
    <t>Weekly Rent 2020-21 Inc £2 p/w Hall Activities Fund</t>
  </si>
  <si>
    <t>Weekly Rent 2021-22 Including £2 p/w Hall Activities Fund</t>
  </si>
  <si>
    <t>Woodward</t>
  </si>
  <si>
    <t>Premium Ensuite Single</t>
  </si>
  <si>
    <t>Ensuite Single</t>
  </si>
  <si>
    <t>Ensuite Twin - single occupancy</t>
  </si>
  <si>
    <t>Total Bedspaces</t>
  </si>
  <si>
    <t>Kemp Porter</t>
  </si>
  <si>
    <t>The Costume Store</t>
  </si>
  <si>
    <t>Chapter Islington</t>
  </si>
  <si>
    <t>Ensuite - bronze</t>
  </si>
  <si>
    <t>Ensuite - silver</t>
  </si>
  <si>
    <t>Ensuite - gold</t>
  </si>
  <si>
    <t>Ensuite - platinum</t>
  </si>
  <si>
    <t>Eastside</t>
  </si>
  <si>
    <t>Ensuite Twin RV - single occupancy</t>
  </si>
  <si>
    <t xml:space="preserve">Southside </t>
  </si>
  <si>
    <t>Premium Ensuite Single RV</t>
  </si>
  <si>
    <t>Ensuite Single RV</t>
  </si>
  <si>
    <t>Beit</t>
  </si>
  <si>
    <t>Standard Single</t>
  </si>
  <si>
    <t>Standard Twin - single occupancy</t>
  </si>
  <si>
    <t>Wilson</t>
  </si>
  <si>
    <t>Small Standard Single with StudyBed</t>
  </si>
  <si>
    <t>Pembridge</t>
  </si>
  <si>
    <t>Gardens</t>
  </si>
  <si>
    <t>Single with shower only</t>
  </si>
  <si>
    <t>Parsons House</t>
  </si>
  <si>
    <t>Xenia</t>
  </si>
  <si>
    <t>Ensuite Single - less than 10sqm</t>
  </si>
  <si>
    <t>Ensuite Single - 10.1sqm and over</t>
  </si>
  <si>
    <t>Standard Single (C)</t>
  </si>
  <si>
    <t>Standard Single (D)</t>
  </si>
  <si>
    <t>Standard Twin (C) - single occupancy</t>
  </si>
  <si>
    <t>Standard Twin (C2) - single occupancy</t>
  </si>
  <si>
    <t>Weekly Rent 2020-21        NO Hall Activity Fund</t>
  </si>
  <si>
    <t>Weekly Rent 2021-22        NO Hall Activity Fund</t>
  </si>
  <si>
    <t>Boathouse</t>
  </si>
  <si>
    <t>Resident Assistant (Room TBC)</t>
  </si>
  <si>
    <t>Silwood</t>
  </si>
  <si>
    <t>(51 weeks)</t>
  </si>
  <si>
    <t>Single Standard (WP only)</t>
  </si>
  <si>
    <t>Standard Double Room</t>
  </si>
  <si>
    <t>One Bedroom Flat</t>
  </si>
  <si>
    <t>Studio</t>
  </si>
  <si>
    <t>Resident Assistant (Studio SW2.10)</t>
  </si>
  <si>
    <t>Resident Assistant (One Bedroom Flat MF3)</t>
  </si>
  <si>
    <t>Resident Assistant (Double Room SW3.16)</t>
  </si>
  <si>
    <t>Resident Assistant (Single Room SW2.4)</t>
  </si>
  <si>
    <t>Weekly Rent 2020-21       NO Hall Activity Fund</t>
  </si>
  <si>
    <t>Weekly Rent 2021-22       NO Hall Activity Fund</t>
  </si>
  <si>
    <t>Evelyn Gardens</t>
  </si>
  <si>
    <t>Standard Single - less than 8sqm</t>
  </si>
  <si>
    <t>(39 weeks +</t>
  </si>
  <si>
    <t>Ensuite Single - less than 15sqm</t>
  </si>
  <si>
    <t>summer)</t>
  </si>
  <si>
    <t>Standard Single - between 8.1sqm and 15sqm</t>
  </si>
  <si>
    <t>Standard Single - between 15.1sqm and 20sqm</t>
  </si>
  <si>
    <t>Ensuite Single - between 15.1sqm and 20sqm</t>
  </si>
  <si>
    <t>Premium Standard Single  - 20.1sqm and over</t>
  </si>
  <si>
    <t>Premium Ensuite Single - 20.1sqm and over</t>
  </si>
  <si>
    <t>Accessible room - 20sqm and over</t>
  </si>
  <si>
    <t>Resident Assistant (Studio) x 1</t>
  </si>
  <si>
    <t>Resident Assistant (Studio) x 5</t>
  </si>
  <si>
    <t>* All twins available as single occupancy only (due to COVID-19) during 2021-22</t>
  </si>
  <si>
    <t>** Some rooms in each hall were removed from service to facilitate social distancing for hall staff and to provide 'isolation zones'</t>
  </si>
  <si>
    <t>*** Putney Boathouse closed during 2021-22</t>
  </si>
  <si>
    <t>**** Resident Assistant rents to be fully subsidised from 2021-22</t>
  </si>
  <si>
    <t>Chapter</t>
  </si>
  <si>
    <t>Islington</t>
  </si>
  <si>
    <t>Ensuite Twin LG - single occupancy</t>
  </si>
  <si>
    <t>Premium Ensuite Single LG</t>
  </si>
  <si>
    <t>Ensuite Single LG</t>
  </si>
  <si>
    <t>Resident Assistant (Studio)</t>
  </si>
  <si>
    <t>Resident Assistant (One Bedroom Flat)</t>
  </si>
  <si>
    <t>Resident Assistant (Double Room)</t>
  </si>
  <si>
    <t>Resident Assistant (Single Room)</t>
  </si>
  <si>
    <t>(38 weeks +</t>
  </si>
  <si>
    <t>* All twins available as single occupancy only (due to COVID-19) during 2020-21</t>
  </si>
  <si>
    <t>**Some rooms in each hall were removed from service to facilitate social distancing for hall staff</t>
  </si>
  <si>
    <t>Weekly Core Rent 2017-18                             excl. HAF</t>
  </si>
  <si>
    <t>Weekly Rent 2019-20</t>
  </si>
  <si>
    <t>Ensuite Twin</t>
  </si>
  <si>
    <t>Holbrook</t>
  </si>
  <si>
    <t>Standard Single (in 3DIO)</t>
  </si>
  <si>
    <t>Standard Twin</t>
  </si>
  <si>
    <t>Parsons</t>
  </si>
  <si>
    <t>Standard Twin (C)</t>
  </si>
  <si>
    <t>Standard Twin (C2)</t>
  </si>
  <si>
    <t>Weekly Rent 2018-19</t>
  </si>
  <si>
    <t>Silwood                              (51 weeks from 28/09/19)</t>
  </si>
  <si>
    <t>N/A</t>
  </si>
  <si>
    <t xml:space="preserve">Weekly Rent 2017-18   </t>
  </si>
  <si>
    <t>Evelyn Gardens                      (51 weeks from 28/09/19)</t>
  </si>
  <si>
    <t>Resident Assistant (Room 7)</t>
  </si>
  <si>
    <t>Resident Assistant (Room 8)</t>
  </si>
  <si>
    <t>Silwood                              (51 weeks from 29/09/18)</t>
  </si>
  <si>
    <t>Evelyn Gardens                      (51 weeks from 29/09/18)</t>
  </si>
  <si>
    <t>Type of Room</t>
  </si>
  <si>
    <t>No. of Bed Spaces</t>
  </si>
  <si>
    <t>Ensuite Twin Restricted View - single occupancy</t>
  </si>
  <si>
    <t>Ensuite Twin Restricted View</t>
  </si>
  <si>
    <t>EASTSIDE</t>
  </si>
  <si>
    <t>Southside</t>
  </si>
  <si>
    <t>Premium Ensuite Single Restricted View</t>
  </si>
  <si>
    <t>Ensuite Single Restricted View</t>
  </si>
  <si>
    <t>SOUTHSIDE</t>
  </si>
  <si>
    <t>BEIT</t>
  </si>
  <si>
    <t>Single Standard Single with StudyBed</t>
  </si>
  <si>
    <t>WILSON</t>
  </si>
  <si>
    <t>Standard Single C</t>
  </si>
  <si>
    <t>Standard Single D</t>
  </si>
  <si>
    <t>Standard Twin C - single occupancy</t>
  </si>
  <si>
    <t>Standard Twin C2 - single occupancy</t>
  </si>
  <si>
    <t>XENIA</t>
  </si>
  <si>
    <t>Single Standard</t>
  </si>
  <si>
    <t>BOATHOUSE</t>
  </si>
  <si>
    <t>KEMP PORTER</t>
  </si>
  <si>
    <t>WOODWARD</t>
  </si>
  <si>
    <t>Standard Single - between 8.1sqm and 15sqn</t>
  </si>
  <si>
    <t>Premium Standard Single - 20.1sqm and over</t>
  </si>
  <si>
    <t>Accessible room - 20.1sqm and over</t>
  </si>
  <si>
    <t>EVELYN GARDENS</t>
  </si>
  <si>
    <t>PARSONS</t>
  </si>
  <si>
    <t>Standard Single (William Penney only)</t>
  </si>
  <si>
    <t>SILWOOD</t>
  </si>
  <si>
    <t>22/23 Weekly Rent (including £2 p/w Hall Activity Fund contribution)</t>
  </si>
  <si>
    <t>No. of Bed Spaces 23/24</t>
  </si>
  <si>
    <t>1st Year Undergraduate Halls</t>
  </si>
  <si>
    <t>Ensuite Twin - Single Occupancy</t>
  </si>
  <si>
    <t>Standard Twin - Single Occupancy</t>
  </si>
  <si>
    <t>Total Beds</t>
  </si>
  <si>
    <t>Ensuite Twin Restricted View - Single Occupancy</t>
  </si>
  <si>
    <t>Ensuite Single - Restricted View</t>
  </si>
  <si>
    <t xml:space="preserve">Ensuite Single </t>
  </si>
  <si>
    <t>WILSON HOUSE</t>
  </si>
  <si>
    <t>Single Standard Single with Study Bed (Basement)</t>
  </si>
  <si>
    <t>TOTAL 1UG</t>
  </si>
  <si>
    <t>Continuing Student Halls</t>
  </si>
  <si>
    <t>Ensuite Single - Less than 10sqm</t>
  </si>
  <si>
    <t>Standard Single less than 10sqm</t>
  </si>
  <si>
    <t>Standard Single over 10.1sqm</t>
  </si>
  <si>
    <t>Standard Twin less than 12sqm</t>
  </si>
  <si>
    <t>Standard Twin over 12.1sqm</t>
  </si>
  <si>
    <t>Standard Twin less than 12sqm - Single Occupancy</t>
  </si>
  <si>
    <t>Standard Twin over 12.1sqm - Single Occupancy</t>
  </si>
  <si>
    <t>Total Continuing Beds</t>
  </si>
  <si>
    <t>Postgraduate  Halls</t>
  </si>
  <si>
    <t>SILWOOD PARK</t>
  </si>
  <si>
    <t>2023/24 Weekly Rent (including £2 p/w Hall Activity Fund contribution)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</si>
</sst>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"/>
    <numFmt numFmtId="165" formatCode="&quot;£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36C0A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E36C0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1" fontId="3" fillId="5" borderId="5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1" fontId="4" fillId="5" borderId="4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1" fontId="4" fillId="5" borderId="8" xfId="0" applyNumberFormat="1" applyFont="1" applyFill="1" applyBorder="1" applyAlignment="1">
      <alignment horizontal="center" vertical="center" wrapText="1"/>
    </xf>
    <xf numFmtId="0" fontId="3" fillId="0" borderId="0" xfId="0" applyFont="1"/>
    <xf numFmtId="1" fontId="3" fillId="4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6" borderId="5" xfId="0" applyFont="1" applyFill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0" fillId="0" borderId="14" xfId="0" applyBorder="1"/>
    <xf numFmtId="164" fontId="9" fillId="0" borderId="14" xfId="0" applyNumberFormat="1" applyFont="1" applyBorder="1"/>
    <xf numFmtId="0" fontId="0" fillId="9" borderId="14" xfId="0" applyFill="1" applyBorder="1"/>
    <xf numFmtId="0" fontId="1" fillId="10" borderId="14" xfId="0" applyFont="1" applyFill="1" applyBorder="1"/>
    <xf numFmtId="164" fontId="7" fillId="10" borderId="14" xfId="0" applyNumberFormat="1" applyFont="1" applyFill="1" applyBorder="1"/>
    <xf numFmtId="164" fontId="9" fillId="9" borderId="14" xfId="0" applyNumberFormat="1" applyFont="1" applyFill="1" applyBorder="1"/>
    <xf numFmtId="0" fontId="10" fillId="0" borderId="14" xfId="0" applyFont="1" applyBorder="1"/>
    <xf numFmtId="164" fontId="11" fillId="0" borderId="14" xfId="0" applyNumberFormat="1" applyFont="1" applyBorder="1"/>
    <xf numFmtId="165" fontId="7" fillId="10" borderId="14" xfId="0" applyNumberFormat="1" applyFont="1" applyFill="1" applyBorder="1"/>
    <xf numFmtId="0" fontId="0" fillId="10" borderId="14" xfId="0" applyFill="1" applyBorder="1"/>
    <xf numFmtId="0" fontId="1" fillId="0" borderId="0" xfId="0" applyFont="1"/>
    <xf numFmtId="0" fontId="7" fillId="9" borderId="14" xfId="0" applyFont="1" applyFill="1" applyBorder="1"/>
    <xf numFmtId="165" fontId="0" fillId="9" borderId="14" xfId="0" applyNumberFormat="1" applyFill="1" applyBorder="1" applyAlignment="1">
      <alignment horizontal="center" vertical="center"/>
    </xf>
    <xf numFmtId="0" fontId="10" fillId="9" borderId="14" xfId="0" applyFont="1" applyFill="1" applyBorder="1"/>
    <xf numFmtId="0" fontId="12" fillId="11" borderId="14" xfId="0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 wrapText="1"/>
    </xf>
    <xf numFmtId="0" fontId="1" fillId="11" borderId="15" xfId="0" applyFont="1" applyFill="1" applyBorder="1"/>
    <xf numFmtId="0" fontId="1" fillId="11" borderId="14" xfId="0" applyFont="1" applyFill="1" applyBorder="1"/>
    <xf numFmtId="0" fontId="0" fillId="11" borderId="14" xfId="0" applyFill="1" applyBorder="1"/>
    <xf numFmtId="6" fontId="0" fillId="0" borderId="16" xfId="0" applyNumberFormat="1" applyBorder="1"/>
    <xf numFmtId="6" fontId="0" fillId="0" borderId="14" xfId="0" applyNumberFormat="1" applyBorder="1"/>
    <xf numFmtId="0" fontId="13" fillId="10" borderId="14" xfId="0" applyFont="1" applyFill="1" applyBorder="1"/>
    <xf numFmtId="0" fontId="0" fillId="11" borderId="15" xfId="0" applyFill="1" applyBorder="1"/>
    <xf numFmtId="0" fontId="1" fillId="11" borderId="15" xfId="0" applyFont="1" applyFill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 wrapText="1"/>
    </xf>
    <xf numFmtId="165" fontId="0" fillId="9" borderId="18" xfId="0" applyNumberFormat="1" applyFill="1" applyBorder="1" applyAlignment="1">
      <alignment horizontal="center" vertical="center"/>
    </xf>
    <xf numFmtId="0" fontId="0" fillId="9" borderId="17" xfId="0" applyFill="1" applyBorder="1"/>
    <xf numFmtId="0" fontId="1" fillId="12" borderId="14" xfId="0" applyFont="1" applyFill="1" applyBorder="1"/>
    <xf numFmtId="3" fontId="12" fillId="12" borderId="14" xfId="0" applyNumberFormat="1" applyFont="1" applyFill="1" applyBorder="1"/>
    <xf numFmtId="3" fontId="13" fillId="0" borderId="0" xfId="0" applyNumberFormat="1" applyFont="1"/>
    <xf numFmtId="0" fontId="13" fillId="9" borderId="0" xfId="0" applyFont="1" applyFill="1"/>
    <xf numFmtId="0" fontId="1" fillId="9" borderId="0" xfId="0" applyFont="1" applyFill="1"/>
    <xf numFmtId="0" fontId="0" fillId="9" borderId="0" xfId="0" applyFill="1"/>
    <xf numFmtId="0" fontId="13" fillId="12" borderId="14" xfId="0" applyFont="1" applyFill="1" applyBorder="1"/>
    <xf numFmtId="0" fontId="12" fillId="12" borderId="14" xfId="0" applyFont="1" applyFill="1" applyBorder="1" applyAlignment="1">
      <alignment horizontal="center"/>
    </xf>
    <xf numFmtId="0" fontId="0" fillId="12" borderId="14" xfId="0" applyFill="1" applyBorder="1"/>
    <xf numFmtId="0" fontId="13" fillId="10" borderId="15" xfId="0" applyFont="1" applyFill="1" applyBorder="1"/>
    <xf numFmtId="0" fontId="1" fillId="10" borderId="15" xfId="0" applyFont="1" applyFill="1" applyBorder="1"/>
    <xf numFmtId="0" fontId="12" fillId="12" borderId="14" xfId="0" applyFont="1" applyFill="1" applyBorder="1"/>
    <xf numFmtId="0" fontId="1" fillId="11" borderId="19" xfId="0" applyFont="1" applyFill="1" applyBorder="1"/>
    <xf numFmtId="0" fontId="0" fillId="11" borderId="20" xfId="0" applyFill="1" applyBorder="1"/>
    <xf numFmtId="6" fontId="0" fillId="0" borderId="20" xfId="0" applyNumberFormat="1" applyBorder="1"/>
    <xf numFmtId="0" fontId="0" fillId="10" borderId="20" xfId="0" applyFill="1" applyBorder="1"/>
    <xf numFmtId="0" fontId="0" fillId="9" borderId="17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165" fontId="7" fillId="0" borderId="15" xfId="0" applyNumberFormat="1" applyFont="1" applyBorder="1" applyAlignment="1">
      <alignment horizontal="center" vertical="center"/>
    </xf>
    <xf numFmtId="165" fontId="7" fillId="0" borderId="17" xfId="0" applyNumberFormat="1" applyFont="1" applyBorder="1" applyAlignment="1">
      <alignment horizontal="center" vertical="center"/>
    </xf>
    <xf numFmtId="165" fontId="10" fillId="0" borderId="19" xfId="0" applyNumberFormat="1" applyFont="1" applyBorder="1" applyAlignment="1">
      <alignment horizontal="center" vertical="center"/>
    </xf>
    <xf numFmtId="165" fontId="10" fillId="0" borderId="18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165" fontId="10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791A3-18B0-48F5-B5B7-6D3911AC44F8}">
  <dimension ref="A1:D89"/>
  <sheetViews>
    <sheetView tabSelected="1" topLeftCell="A2" workbookViewId="0">
      <selection activeCell="M16" sqref="M16"/>
    </sheetView>
  </sheetViews>
  <sheetFormatPr defaultRowHeight="15" x14ac:dyDescent="0.25"/>
  <cols>
    <col min="1" max="1" width="14.7109375" customWidth="1"/>
    <col min="2" max="2" width="44.7109375" customWidth="1"/>
    <col min="3" max="3" width="8.7109375" customWidth="1"/>
    <col min="4" max="4" width="16.7109375" customWidth="1"/>
  </cols>
  <sheetData>
    <row r="1" spans="1:4" ht="112.5" x14ac:dyDescent="0.25">
      <c r="A1" s="108" t="s">
        <v>0</v>
      </c>
      <c r="B1" s="108" t="s">
        <v>101</v>
      </c>
      <c r="C1" s="108" t="s">
        <v>130</v>
      </c>
      <c r="D1" s="108" t="s">
        <v>152</v>
      </c>
    </row>
    <row r="2" spans="1:4" ht="18.75" x14ac:dyDescent="0.25">
      <c r="A2" s="109"/>
      <c r="B2" s="110" t="s">
        <v>131</v>
      </c>
      <c r="C2" s="110"/>
      <c r="D2" s="109"/>
    </row>
    <row r="3" spans="1:4" x14ac:dyDescent="0.25">
      <c r="A3" s="111" t="s">
        <v>110</v>
      </c>
      <c r="B3" s="111"/>
      <c r="C3" s="112"/>
      <c r="D3" s="113"/>
    </row>
    <row r="4" spans="1:4" x14ac:dyDescent="0.25">
      <c r="A4" s="144" t="s">
        <v>22</v>
      </c>
      <c r="B4" s="94" t="s">
        <v>7</v>
      </c>
      <c r="C4" s="94">
        <v>153</v>
      </c>
      <c r="D4" s="114">
        <v>279</v>
      </c>
    </row>
    <row r="5" spans="1:4" x14ac:dyDescent="0.25">
      <c r="A5" s="145"/>
      <c r="B5" s="94" t="s">
        <v>23</v>
      </c>
      <c r="C5" s="94">
        <f>55</f>
        <v>55</v>
      </c>
      <c r="D5" s="115">
        <v>249</v>
      </c>
    </row>
    <row r="6" spans="1:4" x14ac:dyDescent="0.25">
      <c r="A6" s="145"/>
      <c r="B6" s="94" t="s">
        <v>132</v>
      </c>
      <c r="C6" s="94">
        <v>0</v>
      </c>
      <c r="D6" s="115">
        <v>307</v>
      </c>
    </row>
    <row r="7" spans="1:4" x14ac:dyDescent="0.25">
      <c r="A7" s="145"/>
      <c r="B7" s="94" t="s">
        <v>85</v>
      </c>
      <c r="C7" s="94">
        <v>118</v>
      </c>
      <c r="D7" s="115">
        <v>185</v>
      </c>
    </row>
    <row r="8" spans="1:4" x14ac:dyDescent="0.25">
      <c r="A8" s="145"/>
      <c r="B8" s="94" t="s">
        <v>88</v>
      </c>
      <c r="C8" s="94">
        <v>0</v>
      </c>
      <c r="D8" s="115">
        <v>177</v>
      </c>
    </row>
    <row r="9" spans="1:4" x14ac:dyDescent="0.25">
      <c r="A9" s="146"/>
      <c r="B9" s="94" t="s">
        <v>133</v>
      </c>
      <c r="C9" s="94">
        <v>4</v>
      </c>
      <c r="D9" s="115">
        <v>261</v>
      </c>
    </row>
    <row r="10" spans="1:4" ht="15.75" x14ac:dyDescent="0.25">
      <c r="A10" s="116" t="s">
        <v>134</v>
      </c>
      <c r="B10" s="97"/>
      <c r="C10" s="97">
        <f>SUBTOTAL(9,C4:C9)</f>
        <v>330</v>
      </c>
      <c r="D10" s="103"/>
    </row>
    <row r="11" spans="1:4" x14ac:dyDescent="0.25">
      <c r="A11" s="112" t="s">
        <v>105</v>
      </c>
      <c r="B11" s="117"/>
      <c r="C11" s="111"/>
      <c r="D11" s="113"/>
    </row>
    <row r="12" spans="1:4" x14ac:dyDescent="0.25">
      <c r="A12" s="144" t="s">
        <v>17</v>
      </c>
      <c r="B12" s="94" t="s">
        <v>6</v>
      </c>
      <c r="C12" s="94">
        <v>134</v>
      </c>
      <c r="D12" s="115">
        <v>339</v>
      </c>
    </row>
    <row r="13" spans="1:4" x14ac:dyDescent="0.25">
      <c r="A13" s="145"/>
      <c r="B13" s="94" t="s">
        <v>7</v>
      </c>
      <c r="C13" s="94">
        <f>228</f>
        <v>228</v>
      </c>
      <c r="D13" s="115">
        <v>292</v>
      </c>
    </row>
    <row r="14" spans="1:4" x14ac:dyDescent="0.25">
      <c r="A14" s="145"/>
      <c r="B14" s="94" t="s">
        <v>132</v>
      </c>
      <c r="C14" s="94">
        <f>(40-C15)/2</f>
        <v>0</v>
      </c>
      <c r="D14" s="115">
        <v>339</v>
      </c>
    </row>
    <row r="15" spans="1:4" x14ac:dyDescent="0.25">
      <c r="A15" s="145"/>
      <c r="B15" s="94" t="s">
        <v>85</v>
      </c>
      <c r="C15" s="96">
        <v>40</v>
      </c>
      <c r="D15" s="115">
        <v>191</v>
      </c>
    </row>
    <row r="16" spans="1:4" x14ac:dyDescent="0.25">
      <c r="A16" s="145"/>
      <c r="B16" s="94" t="s">
        <v>135</v>
      </c>
      <c r="C16" s="96">
        <v>0</v>
      </c>
      <c r="D16" s="115">
        <v>324</v>
      </c>
    </row>
    <row r="17" spans="1:4" x14ac:dyDescent="0.25">
      <c r="A17" s="146"/>
      <c r="B17" s="94" t="s">
        <v>104</v>
      </c>
      <c r="C17" s="96">
        <v>52</v>
      </c>
      <c r="D17" s="115">
        <v>182</v>
      </c>
    </row>
    <row r="18" spans="1:4" ht="15.75" x14ac:dyDescent="0.25">
      <c r="A18" s="116" t="s">
        <v>134</v>
      </c>
      <c r="B18" s="97"/>
      <c r="C18" s="97">
        <f t="shared" ref="C18" si="0">SUBTOTAL(9,C12:C17)</f>
        <v>454</v>
      </c>
      <c r="D18" s="103"/>
    </row>
    <row r="19" spans="1:4" x14ac:dyDescent="0.25">
      <c r="A19" s="111" t="s">
        <v>109</v>
      </c>
      <c r="B19" s="111"/>
      <c r="C19" s="112"/>
      <c r="D19" s="113"/>
    </row>
    <row r="20" spans="1:4" x14ac:dyDescent="0.25">
      <c r="A20" s="144" t="s">
        <v>106</v>
      </c>
      <c r="B20" s="94" t="s">
        <v>6</v>
      </c>
      <c r="C20" s="94">
        <v>102</v>
      </c>
      <c r="D20" s="114">
        <v>339</v>
      </c>
    </row>
    <row r="21" spans="1:4" x14ac:dyDescent="0.25">
      <c r="A21" s="145"/>
      <c r="B21" s="94" t="s">
        <v>7</v>
      </c>
      <c r="C21" s="94">
        <v>104</v>
      </c>
      <c r="D21" s="115">
        <v>292</v>
      </c>
    </row>
    <row r="22" spans="1:4" x14ac:dyDescent="0.25">
      <c r="A22" s="145"/>
      <c r="B22" s="94" t="s">
        <v>132</v>
      </c>
      <c r="C22" s="94">
        <v>0</v>
      </c>
      <c r="D22" s="115">
        <v>339</v>
      </c>
    </row>
    <row r="23" spans="1:4" x14ac:dyDescent="0.25">
      <c r="A23" s="145"/>
      <c r="B23" s="94" t="s">
        <v>85</v>
      </c>
      <c r="C23" s="94">
        <v>168</v>
      </c>
      <c r="D23" s="115">
        <v>191</v>
      </c>
    </row>
    <row r="24" spans="1:4" x14ac:dyDescent="0.25">
      <c r="A24" s="145"/>
      <c r="B24" s="94" t="s">
        <v>107</v>
      </c>
      <c r="C24" s="94">
        <v>2</v>
      </c>
      <c r="D24" s="115">
        <v>324</v>
      </c>
    </row>
    <row r="25" spans="1:4" x14ac:dyDescent="0.25">
      <c r="A25" s="145"/>
      <c r="B25" s="94" t="s">
        <v>136</v>
      </c>
      <c r="C25" s="94">
        <v>15</v>
      </c>
      <c r="D25" s="115">
        <v>279</v>
      </c>
    </row>
    <row r="26" spans="1:4" x14ac:dyDescent="0.25">
      <c r="A26" s="146"/>
      <c r="B26" s="94" t="s">
        <v>104</v>
      </c>
      <c r="C26" s="94">
        <v>6</v>
      </c>
      <c r="D26" s="115">
        <v>182</v>
      </c>
    </row>
    <row r="27" spans="1:4" ht="15.75" x14ac:dyDescent="0.25">
      <c r="A27" s="116" t="s">
        <v>134</v>
      </c>
      <c r="B27" s="97"/>
      <c r="C27" s="97">
        <f t="shared" ref="C27" si="1">SUBTOTAL(9,C20:C26)</f>
        <v>397</v>
      </c>
      <c r="D27" s="103"/>
    </row>
    <row r="28" spans="1:4" x14ac:dyDescent="0.25">
      <c r="A28" s="112" t="s">
        <v>120</v>
      </c>
      <c r="B28" s="112"/>
      <c r="C28" s="112"/>
      <c r="D28" s="113"/>
    </row>
    <row r="29" spans="1:4" x14ac:dyDescent="0.25">
      <c r="A29" s="147" t="s">
        <v>10</v>
      </c>
      <c r="B29" s="100" t="s">
        <v>137</v>
      </c>
      <c r="C29" s="100">
        <v>454</v>
      </c>
      <c r="D29" s="114">
        <v>172</v>
      </c>
    </row>
    <row r="30" spans="1:4" x14ac:dyDescent="0.25">
      <c r="A30" s="147"/>
      <c r="B30" s="100" t="s">
        <v>132</v>
      </c>
      <c r="C30" s="100">
        <v>1</v>
      </c>
      <c r="D30" s="115">
        <v>198</v>
      </c>
    </row>
    <row r="31" spans="1:4" x14ac:dyDescent="0.25">
      <c r="A31" s="147"/>
      <c r="B31" s="100" t="s">
        <v>85</v>
      </c>
      <c r="C31" s="100">
        <v>246</v>
      </c>
      <c r="D31" s="115">
        <v>132</v>
      </c>
    </row>
    <row r="32" spans="1:4" ht="15.75" x14ac:dyDescent="0.25">
      <c r="A32" s="116" t="s">
        <v>134</v>
      </c>
      <c r="B32" s="97"/>
      <c r="C32" s="97">
        <f t="shared" ref="C32" si="2">SUBTOTAL(9,C29:C31)</f>
        <v>701</v>
      </c>
      <c r="D32" s="103"/>
    </row>
    <row r="33" spans="1:4" x14ac:dyDescent="0.25">
      <c r="A33" s="112" t="s">
        <v>121</v>
      </c>
      <c r="B33" s="118"/>
      <c r="C33" s="118"/>
      <c r="D33" s="119"/>
    </row>
    <row r="34" spans="1:4" x14ac:dyDescent="0.25">
      <c r="A34" s="144" t="s">
        <v>5</v>
      </c>
      <c r="B34" s="94" t="s">
        <v>6</v>
      </c>
      <c r="C34" s="94">
        <v>17</v>
      </c>
      <c r="D34" s="115">
        <v>198</v>
      </c>
    </row>
    <row r="35" spans="1:4" x14ac:dyDescent="0.25">
      <c r="A35" s="145"/>
      <c r="B35" s="94" t="s">
        <v>7</v>
      </c>
      <c r="C35" s="94">
        <v>563</v>
      </c>
      <c r="D35" s="115">
        <v>172</v>
      </c>
    </row>
    <row r="36" spans="1:4" x14ac:dyDescent="0.25">
      <c r="A36" s="145"/>
      <c r="B36" s="94" t="s">
        <v>132</v>
      </c>
      <c r="C36" s="94">
        <v>0</v>
      </c>
      <c r="D36" s="115">
        <v>198</v>
      </c>
    </row>
    <row r="37" spans="1:4" x14ac:dyDescent="0.25">
      <c r="A37" s="146"/>
      <c r="B37" s="94" t="s">
        <v>85</v>
      </c>
      <c r="C37" s="94">
        <v>102</v>
      </c>
      <c r="D37" s="115">
        <v>132</v>
      </c>
    </row>
    <row r="38" spans="1:4" ht="15.75" x14ac:dyDescent="0.25">
      <c r="A38" s="116" t="s">
        <v>134</v>
      </c>
      <c r="B38" s="103"/>
      <c r="C38" s="97">
        <f t="shared" ref="C38" si="3">SUBTOTAL(9,C34:C37)</f>
        <v>682</v>
      </c>
      <c r="D38" s="103"/>
    </row>
    <row r="39" spans="1:4" x14ac:dyDescent="0.25">
      <c r="A39" s="111" t="s">
        <v>138</v>
      </c>
      <c r="B39" s="111"/>
      <c r="C39" s="112"/>
      <c r="D39" s="113"/>
    </row>
    <row r="40" spans="1:4" x14ac:dyDescent="0.25">
      <c r="A40" s="144" t="s">
        <v>25</v>
      </c>
      <c r="B40" s="94" t="s">
        <v>7</v>
      </c>
      <c r="C40" s="94">
        <v>64</v>
      </c>
      <c r="D40" s="114">
        <v>243</v>
      </c>
    </row>
    <row r="41" spans="1:4" x14ac:dyDescent="0.25">
      <c r="A41" s="145"/>
      <c r="B41" s="94" t="s">
        <v>139</v>
      </c>
      <c r="C41" s="94">
        <v>30</v>
      </c>
      <c r="D41" s="115">
        <v>192</v>
      </c>
    </row>
    <row r="42" spans="1:4" x14ac:dyDescent="0.25">
      <c r="A42" s="145"/>
      <c r="B42" s="94" t="s">
        <v>23</v>
      </c>
      <c r="C42" s="94">
        <v>241</v>
      </c>
      <c r="D42" s="115">
        <v>207</v>
      </c>
    </row>
    <row r="43" spans="1:4" x14ac:dyDescent="0.25">
      <c r="A43" s="145"/>
      <c r="B43" s="94" t="s">
        <v>85</v>
      </c>
      <c r="C43" s="94">
        <v>8</v>
      </c>
      <c r="D43" s="115">
        <v>164</v>
      </c>
    </row>
    <row r="44" spans="1:4" x14ac:dyDescent="0.25">
      <c r="A44" s="145"/>
      <c r="B44" s="94" t="s">
        <v>88</v>
      </c>
      <c r="C44" s="94">
        <v>0</v>
      </c>
      <c r="D44" s="115">
        <v>151</v>
      </c>
    </row>
    <row r="45" spans="1:4" x14ac:dyDescent="0.25">
      <c r="A45" s="145"/>
      <c r="B45" s="94" t="s">
        <v>132</v>
      </c>
      <c r="C45" s="94">
        <v>0</v>
      </c>
      <c r="D45" s="115">
        <v>268</v>
      </c>
    </row>
    <row r="46" spans="1:4" x14ac:dyDescent="0.25">
      <c r="A46" s="146"/>
      <c r="B46" s="94" t="s">
        <v>133</v>
      </c>
      <c r="C46" s="94">
        <v>15</v>
      </c>
      <c r="D46" s="115">
        <v>228</v>
      </c>
    </row>
    <row r="47" spans="1:4" ht="15.75" x14ac:dyDescent="0.25">
      <c r="A47" s="116" t="s">
        <v>134</v>
      </c>
      <c r="B47" s="97"/>
      <c r="C47" s="97">
        <f>SUBTOTAL(9,C40:C46)</f>
        <v>358</v>
      </c>
      <c r="D47" s="103"/>
    </row>
    <row r="48" spans="1:4" x14ac:dyDescent="0.25">
      <c r="A48" s="112" t="s">
        <v>119</v>
      </c>
      <c r="B48" s="112"/>
      <c r="C48" s="112"/>
      <c r="D48" s="113"/>
    </row>
    <row r="49" spans="1:4" x14ac:dyDescent="0.25">
      <c r="A49" s="120" t="s">
        <v>40</v>
      </c>
      <c r="B49" s="121" t="s">
        <v>118</v>
      </c>
      <c r="C49" s="121">
        <v>6</v>
      </c>
      <c r="D49" s="114">
        <v>171</v>
      </c>
    </row>
    <row r="50" spans="1:4" ht="15.75" x14ac:dyDescent="0.25">
      <c r="A50" s="116" t="s">
        <v>134</v>
      </c>
      <c r="B50" s="97"/>
      <c r="C50" s="97">
        <f t="shared" ref="C50" si="4">SUBTOTAL(9,C49)</f>
        <v>6</v>
      </c>
      <c r="D50" s="103"/>
    </row>
    <row r="51" spans="1:4" ht="18.75" x14ac:dyDescent="0.3">
      <c r="A51" s="122" t="s">
        <v>140</v>
      </c>
      <c r="B51" s="122"/>
      <c r="C51" s="123">
        <f>C10+C18+C27+C32+C38+C47+C50</f>
        <v>2928</v>
      </c>
      <c r="D51" s="122"/>
    </row>
    <row r="52" spans="1:4" ht="15.75" x14ac:dyDescent="0.25">
      <c r="A52" s="104"/>
      <c r="B52" s="104"/>
      <c r="C52" s="124"/>
      <c r="D52" s="104"/>
    </row>
    <row r="53" spans="1:4" ht="15.75" x14ac:dyDescent="0.25">
      <c r="A53" s="125"/>
      <c r="B53" s="126"/>
      <c r="C53" s="126"/>
      <c r="D53" s="127"/>
    </row>
    <row r="54" spans="1:4" ht="18.75" x14ac:dyDescent="0.3">
      <c r="A54" s="128"/>
      <c r="B54" s="129" t="s">
        <v>141</v>
      </c>
      <c r="C54" s="122"/>
      <c r="D54" s="130"/>
    </row>
    <row r="55" spans="1:4" x14ac:dyDescent="0.25">
      <c r="A55" s="112" t="s">
        <v>126</v>
      </c>
      <c r="B55" s="112"/>
      <c r="C55" s="112"/>
      <c r="D55" s="113"/>
    </row>
    <row r="56" spans="1:4" x14ac:dyDescent="0.25">
      <c r="A56" s="106" t="s">
        <v>89</v>
      </c>
      <c r="B56" s="96" t="s">
        <v>118</v>
      </c>
      <c r="C56" s="94">
        <v>42</v>
      </c>
      <c r="D56" s="115">
        <v>158</v>
      </c>
    </row>
    <row r="57" spans="1:4" ht="15.75" x14ac:dyDescent="0.25">
      <c r="A57" s="116" t="s">
        <v>134</v>
      </c>
      <c r="B57" s="97"/>
      <c r="C57" s="97">
        <f t="shared" ref="C57" si="5">SUBTOTAL(9,C56)</f>
        <v>42</v>
      </c>
      <c r="D57" s="103"/>
    </row>
    <row r="58" spans="1:4" x14ac:dyDescent="0.25">
      <c r="A58" s="112" t="s">
        <v>117</v>
      </c>
      <c r="B58" s="112"/>
      <c r="C58" s="112"/>
      <c r="D58" s="113"/>
    </row>
    <row r="59" spans="1:4" x14ac:dyDescent="0.25">
      <c r="A59" s="138" t="s">
        <v>31</v>
      </c>
      <c r="B59" s="96" t="s">
        <v>142</v>
      </c>
      <c r="C59" s="94">
        <v>60</v>
      </c>
      <c r="D59" s="114">
        <v>240</v>
      </c>
    </row>
    <row r="60" spans="1:4" x14ac:dyDescent="0.25">
      <c r="A60" s="138"/>
      <c r="B60" s="96" t="s">
        <v>33</v>
      </c>
      <c r="C60" s="94">
        <v>54</v>
      </c>
      <c r="D60" s="115">
        <v>252</v>
      </c>
    </row>
    <row r="61" spans="1:4" x14ac:dyDescent="0.25">
      <c r="A61" s="138"/>
      <c r="B61" s="96" t="s">
        <v>143</v>
      </c>
      <c r="C61" s="94">
        <v>18</v>
      </c>
      <c r="D61" s="115">
        <v>182</v>
      </c>
    </row>
    <row r="62" spans="1:4" x14ac:dyDescent="0.25">
      <c r="A62" s="138"/>
      <c r="B62" s="96" t="s">
        <v>144</v>
      </c>
      <c r="C62" s="94">
        <v>4</v>
      </c>
      <c r="D62" s="115">
        <v>189</v>
      </c>
    </row>
    <row r="63" spans="1:4" x14ac:dyDescent="0.25">
      <c r="A63" s="138"/>
      <c r="B63" s="96" t="s">
        <v>145</v>
      </c>
      <c r="C63" s="94">
        <v>0</v>
      </c>
      <c r="D63" s="115">
        <v>147</v>
      </c>
    </row>
    <row r="64" spans="1:4" x14ac:dyDescent="0.25">
      <c r="A64" s="138"/>
      <c r="B64" s="96" t="s">
        <v>146</v>
      </c>
      <c r="C64" s="94">
        <v>0</v>
      </c>
      <c r="D64" s="115">
        <v>152</v>
      </c>
    </row>
    <row r="65" spans="1:4" x14ac:dyDescent="0.25">
      <c r="A65" s="138"/>
      <c r="B65" s="96" t="s">
        <v>85</v>
      </c>
      <c r="C65" s="94">
        <v>0</v>
      </c>
      <c r="D65" s="115">
        <v>172</v>
      </c>
    </row>
    <row r="66" spans="1:4" x14ac:dyDescent="0.25">
      <c r="A66" s="138"/>
      <c r="B66" s="96" t="s">
        <v>147</v>
      </c>
      <c r="C66" s="94">
        <v>2</v>
      </c>
      <c r="D66" s="115">
        <v>211</v>
      </c>
    </row>
    <row r="67" spans="1:4" x14ac:dyDescent="0.25">
      <c r="A67" s="138"/>
      <c r="B67" s="96" t="s">
        <v>148</v>
      </c>
      <c r="C67" s="94">
        <v>10</v>
      </c>
      <c r="D67" s="115">
        <v>220</v>
      </c>
    </row>
    <row r="68" spans="1:4" x14ac:dyDescent="0.25">
      <c r="A68" s="139"/>
      <c r="B68" s="96" t="s">
        <v>132</v>
      </c>
      <c r="C68" s="94">
        <v>1</v>
      </c>
      <c r="D68" s="115">
        <v>276</v>
      </c>
    </row>
    <row r="69" spans="1:4" ht="15.75" x14ac:dyDescent="0.25">
      <c r="A69" s="131" t="s">
        <v>134</v>
      </c>
      <c r="B69" s="132"/>
      <c r="C69" s="132">
        <f t="shared" ref="C69" si="6">SUBTOTAL(9,C59:C68)</f>
        <v>149</v>
      </c>
      <c r="D69" s="103"/>
    </row>
    <row r="70" spans="1:4" x14ac:dyDescent="0.25">
      <c r="A70" s="111" t="s">
        <v>125</v>
      </c>
      <c r="B70" s="111"/>
      <c r="C70" s="111"/>
      <c r="D70" s="113"/>
    </row>
    <row r="71" spans="1:4" x14ac:dyDescent="0.25">
      <c r="A71" s="140" t="s">
        <v>54</v>
      </c>
      <c r="B71" s="105" t="s">
        <v>55</v>
      </c>
      <c r="C71" s="105">
        <v>9</v>
      </c>
      <c r="D71" s="115">
        <v>195</v>
      </c>
    </row>
    <row r="72" spans="1:4" x14ac:dyDescent="0.25">
      <c r="A72" s="141"/>
      <c r="B72" s="105" t="s">
        <v>57</v>
      </c>
      <c r="C72" s="105">
        <v>3</v>
      </c>
      <c r="D72" s="115">
        <v>231</v>
      </c>
    </row>
    <row r="73" spans="1:4" x14ac:dyDescent="0.25">
      <c r="A73" s="141"/>
      <c r="B73" s="105" t="s">
        <v>122</v>
      </c>
      <c r="C73" s="105">
        <v>108</v>
      </c>
      <c r="D73" s="115">
        <v>221</v>
      </c>
    </row>
    <row r="74" spans="1:4" x14ac:dyDescent="0.25">
      <c r="A74" s="141"/>
      <c r="B74" s="105" t="s">
        <v>60</v>
      </c>
      <c r="C74" s="105">
        <v>99</v>
      </c>
      <c r="D74" s="115">
        <v>242</v>
      </c>
    </row>
    <row r="75" spans="1:4" x14ac:dyDescent="0.25">
      <c r="A75" s="141"/>
      <c r="B75" s="105" t="s">
        <v>61</v>
      </c>
      <c r="C75" s="105">
        <v>12</v>
      </c>
      <c r="D75" s="115">
        <v>248</v>
      </c>
    </row>
    <row r="76" spans="1:4" x14ac:dyDescent="0.25">
      <c r="A76" s="141"/>
      <c r="B76" s="105" t="s">
        <v>123</v>
      </c>
      <c r="C76" s="105">
        <v>16</v>
      </c>
      <c r="D76" s="115">
        <v>255</v>
      </c>
    </row>
    <row r="77" spans="1:4" x14ac:dyDescent="0.25">
      <c r="A77" s="141"/>
      <c r="B77" s="105" t="s">
        <v>63</v>
      </c>
      <c r="C77" s="105">
        <v>4</v>
      </c>
      <c r="D77" s="115">
        <v>273</v>
      </c>
    </row>
    <row r="78" spans="1:4" x14ac:dyDescent="0.25">
      <c r="A78" s="141"/>
      <c r="B78" s="105" t="s">
        <v>124</v>
      </c>
      <c r="C78" s="105">
        <v>2</v>
      </c>
      <c r="D78" s="115">
        <v>132</v>
      </c>
    </row>
    <row r="79" spans="1:4" ht="15.75" x14ac:dyDescent="0.25">
      <c r="A79" s="116" t="s">
        <v>134</v>
      </c>
      <c r="B79" s="97"/>
      <c r="C79" s="97">
        <f t="shared" ref="C79" si="7">SUBTOTAL(9,C71:C78)</f>
        <v>253</v>
      </c>
      <c r="D79" s="103"/>
    </row>
    <row r="80" spans="1:4" ht="18.75" x14ac:dyDescent="0.3">
      <c r="A80" s="128" t="s">
        <v>149</v>
      </c>
      <c r="B80" s="128"/>
      <c r="C80" s="133">
        <f>C57+C69+C79</f>
        <v>444</v>
      </c>
      <c r="D80" s="128"/>
    </row>
    <row r="82" spans="1:4" ht="18.75" x14ac:dyDescent="0.3">
      <c r="A82" s="130"/>
      <c r="B82" s="129" t="s">
        <v>150</v>
      </c>
      <c r="C82" s="130"/>
      <c r="D82" s="130"/>
    </row>
    <row r="83" spans="1:4" x14ac:dyDescent="0.25">
      <c r="A83" s="134" t="s">
        <v>151</v>
      </c>
      <c r="B83" s="111"/>
      <c r="C83" s="111"/>
      <c r="D83" s="135"/>
    </row>
    <row r="84" spans="1:4" x14ac:dyDescent="0.25">
      <c r="A84" s="142" t="s">
        <v>42</v>
      </c>
      <c r="B84" s="107" t="s">
        <v>23</v>
      </c>
      <c r="C84" s="100">
        <v>65</v>
      </c>
      <c r="D84" s="136">
        <v>118</v>
      </c>
    </row>
    <row r="85" spans="1:4" x14ac:dyDescent="0.25">
      <c r="A85" s="143"/>
      <c r="B85" s="107" t="s">
        <v>127</v>
      </c>
      <c r="C85" s="100">
        <v>27</v>
      </c>
      <c r="D85" s="136">
        <v>105</v>
      </c>
    </row>
    <row r="86" spans="1:4" x14ac:dyDescent="0.25">
      <c r="A86" s="143"/>
      <c r="B86" s="107" t="s">
        <v>45</v>
      </c>
      <c r="C86" s="100">
        <v>1</v>
      </c>
      <c r="D86" s="136">
        <v>188</v>
      </c>
    </row>
    <row r="87" spans="1:4" x14ac:dyDescent="0.25">
      <c r="A87" s="143"/>
      <c r="B87" s="107" t="s">
        <v>46</v>
      </c>
      <c r="C87" s="100">
        <v>3</v>
      </c>
      <c r="D87" s="136">
        <v>242</v>
      </c>
    </row>
    <row r="88" spans="1:4" x14ac:dyDescent="0.25">
      <c r="A88" s="143"/>
      <c r="B88" s="107" t="s">
        <v>47</v>
      </c>
      <c r="C88" s="100">
        <v>1</v>
      </c>
      <c r="D88" s="136">
        <v>213</v>
      </c>
    </row>
    <row r="89" spans="1:4" ht="15.75" x14ac:dyDescent="0.25">
      <c r="A89" s="116" t="s">
        <v>134</v>
      </c>
      <c r="B89" s="97"/>
      <c r="C89" s="97">
        <f>SUBTOTAL(9,C84:C88)</f>
        <v>97</v>
      </c>
      <c r="D89" s="137"/>
    </row>
  </sheetData>
  <mergeCells count="9">
    <mergeCell ref="A59:A68"/>
    <mergeCell ref="A71:A78"/>
    <mergeCell ref="A84:A88"/>
    <mergeCell ref="A4:A9"/>
    <mergeCell ref="A12:A17"/>
    <mergeCell ref="A20:A26"/>
    <mergeCell ref="A29:A31"/>
    <mergeCell ref="A34:A37"/>
    <mergeCell ref="A40:A4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B6598-DD8F-43F3-AF5A-B3FF750FBCA6}">
  <dimension ref="A1:D65"/>
  <sheetViews>
    <sheetView topLeftCell="A67" workbookViewId="0">
      <selection activeCell="D62" sqref="D62"/>
    </sheetView>
  </sheetViews>
  <sheetFormatPr defaultRowHeight="15" x14ac:dyDescent="0.25"/>
  <cols>
    <col min="1" max="1" width="14.7109375" customWidth="1"/>
    <col min="2" max="2" width="44.7109375" customWidth="1"/>
    <col min="3" max="3" width="8.7109375" customWidth="1"/>
    <col min="4" max="4" width="16.7109375" customWidth="1"/>
  </cols>
  <sheetData>
    <row r="1" spans="1:4" ht="75" x14ac:dyDescent="0.25">
      <c r="A1" s="91" t="s">
        <v>0</v>
      </c>
      <c r="B1" s="92" t="s">
        <v>101</v>
      </c>
      <c r="C1" s="92" t="s">
        <v>102</v>
      </c>
      <c r="D1" s="93" t="s">
        <v>129</v>
      </c>
    </row>
    <row r="2" spans="1:4" x14ac:dyDescent="0.25">
      <c r="A2" s="149" t="s">
        <v>17</v>
      </c>
      <c r="B2" s="94" t="s">
        <v>6</v>
      </c>
      <c r="C2" s="94">
        <v>134</v>
      </c>
      <c r="D2" s="95">
        <v>331</v>
      </c>
    </row>
    <row r="3" spans="1:4" x14ac:dyDescent="0.25">
      <c r="A3" s="149"/>
      <c r="B3" s="94" t="s">
        <v>7</v>
      </c>
      <c r="C3" s="94">
        <f>228</f>
        <v>228</v>
      </c>
      <c r="D3" s="95">
        <v>285</v>
      </c>
    </row>
    <row r="4" spans="1:4" x14ac:dyDescent="0.25">
      <c r="A4" s="149"/>
      <c r="B4" s="94" t="s">
        <v>85</v>
      </c>
      <c r="C4" s="96">
        <v>40</v>
      </c>
      <c r="D4" s="95">
        <v>186</v>
      </c>
    </row>
    <row r="5" spans="1:4" x14ac:dyDescent="0.25">
      <c r="A5" s="149"/>
      <c r="B5" s="94" t="s">
        <v>103</v>
      </c>
      <c r="C5" s="96">
        <v>26</v>
      </c>
      <c r="D5" s="95">
        <v>316</v>
      </c>
    </row>
    <row r="6" spans="1:4" x14ac:dyDescent="0.25">
      <c r="A6" s="149"/>
      <c r="B6" s="94" t="s">
        <v>104</v>
      </c>
      <c r="C6" s="96">
        <v>0</v>
      </c>
      <c r="D6" s="95">
        <v>177</v>
      </c>
    </row>
    <row r="7" spans="1:4" x14ac:dyDescent="0.25">
      <c r="A7" s="97" t="s">
        <v>105</v>
      </c>
      <c r="B7" s="97"/>
      <c r="C7" s="97">
        <f>SUM(C2:C6)</f>
        <v>428</v>
      </c>
      <c r="D7" s="98"/>
    </row>
    <row r="8" spans="1:4" x14ac:dyDescent="0.25">
      <c r="A8" s="149" t="s">
        <v>106</v>
      </c>
      <c r="B8" s="94" t="s">
        <v>6</v>
      </c>
      <c r="C8" s="94">
        <v>102</v>
      </c>
      <c r="D8" s="95">
        <v>331</v>
      </c>
    </row>
    <row r="9" spans="1:4" x14ac:dyDescent="0.25">
      <c r="A9" s="149"/>
      <c r="B9" s="94" t="s">
        <v>7</v>
      </c>
      <c r="C9" s="94">
        <v>104</v>
      </c>
      <c r="D9" s="95">
        <v>285</v>
      </c>
    </row>
    <row r="10" spans="1:4" x14ac:dyDescent="0.25">
      <c r="A10" s="149"/>
      <c r="B10" s="94" t="s">
        <v>8</v>
      </c>
      <c r="C10" s="94">
        <v>72</v>
      </c>
      <c r="D10" s="95">
        <v>331</v>
      </c>
    </row>
    <row r="11" spans="1:4" x14ac:dyDescent="0.25">
      <c r="A11" s="149"/>
      <c r="B11" s="94" t="s">
        <v>85</v>
      </c>
      <c r="C11" s="94">
        <v>34</v>
      </c>
      <c r="D11" s="95">
        <v>186</v>
      </c>
    </row>
    <row r="12" spans="1:4" x14ac:dyDescent="0.25">
      <c r="A12" s="149"/>
      <c r="B12" s="94" t="s">
        <v>107</v>
      </c>
      <c r="C12" s="94">
        <v>3</v>
      </c>
      <c r="D12" s="95">
        <v>316</v>
      </c>
    </row>
    <row r="13" spans="1:4" x14ac:dyDescent="0.25">
      <c r="A13" s="149"/>
      <c r="B13" s="94" t="s">
        <v>108</v>
      </c>
      <c r="C13" s="94">
        <f>14</f>
        <v>14</v>
      </c>
      <c r="D13" s="95">
        <v>272</v>
      </c>
    </row>
    <row r="14" spans="1:4" x14ac:dyDescent="0.25">
      <c r="A14" s="149"/>
      <c r="B14" s="94" t="s">
        <v>103</v>
      </c>
      <c r="C14" s="94">
        <v>3</v>
      </c>
      <c r="D14" s="95">
        <v>316</v>
      </c>
    </row>
    <row r="15" spans="1:4" x14ac:dyDescent="0.25">
      <c r="A15" s="97" t="s">
        <v>109</v>
      </c>
      <c r="B15" s="97"/>
      <c r="C15" s="97">
        <f>SUM(C8:C14)</f>
        <v>332</v>
      </c>
      <c r="D15" s="98"/>
    </row>
    <row r="16" spans="1:4" x14ac:dyDescent="0.25">
      <c r="A16" s="149" t="s">
        <v>22</v>
      </c>
      <c r="B16" s="94" t="s">
        <v>7</v>
      </c>
      <c r="C16" s="94">
        <v>153</v>
      </c>
      <c r="D16" s="95">
        <v>272</v>
      </c>
    </row>
    <row r="17" spans="1:4" x14ac:dyDescent="0.25">
      <c r="A17" s="149"/>
      <c r="B17" s="94" t="s">
        <v>23</v>
      </c>
      <c r="C17" s="94">
        <f>55</f>
        <v>55</v>
      </c>
      <c r="D17" s="95">
        <v>187</v>
      </c>
    </row>
    <row r="18" spans="1:4" x14ac:dyDescent="0.25">
      <c r="A18" s="149"/>
      <c r="B18" s="94" t="s">
        <v>8</v>
      </c>
      <c r="C18" s="94">
        <v>59</v>
      </c>
      <c r="D18" s="95">
        <v>299</v>
      </c>
    </row>
    <row r="19" spans="1:4" x14ac:dyDescent="0.25">
      <c r="A19" s="149"/>
      <c r="B19" s="94" t="s">
        <v>24</v>
      </c>
      <c r="C19" s="94">
        <v>4</v>
      </c>
      <c r="D19" s="95">
        <v>206</v>
      </c>
    </row>
    <row r="20" spans="1:4" x14ac:dyDescent="0.25">
      <c r="A20" s="97" t="s">
        <v>110</v>
      </c>
      <c r="B20" s="97"/>
      <c r="C20" s="97">
        <f>SUM(C16:C19)</f>
        <v>271</v>
      </c>
      <c r="D20" s="98"/>
    </row>
    <row r="21" spans="1:4" x14ac:dyDescent="0.25">
      <c r="A21" s="149" t="s">
        <v>25</v>
      </c>
      <c r="B21" s="94" t="s">
        <v>7</v>
      </c>
      <c r="C21" s="94">
        <v>61</v>
      </c>
      <c r="D21" s="95">
        <v>237</v>
      </c>
    </row>
    <row r="22" spans="1:4" x14ac:dyDescent="0.25">
      <c r="A22" s="149"/>
      <c r="B22" s="94" t="s">
        <v>111</v>
      </c>
      <c r="C22" s="94">
        <v>30</v>
      </c>
      <c r="D22" s="95">
        <v>132</v>
      </c>
    </row>
    <row r="23" spans="1:4" x14ac:dyDescent="0.25">
      <c r="A23" s="149"/>
      <c r="B23" s="94" t="s">
        <v>23</v>
      </c>
      <c r="C23" s="94">
        <v>235</v>
      </c>
      <c r="D23" s="95">
        <v>146</v>
      </c>
    </row>
    <row r="24" spans="1:4" x14ac:dyDescent="0.25">
      <c r="A24" s="149"/>
      <c r="B24" s="94" t="s">
        <v>8</v>
      </c>
      <c r="C24" s="94">
        <v>5</v>
      </c>
      <c r="D24" s="95">
        <v>261</v>
      </c>
    </row>
    <row r="25" spans="1:4" x14ac:dyDescent="0.25">
      <c r="A25" s="149"/>
      <c r="B25" s="94" t="s">
        <v>24</v>
      </c>
      <c r="C25" s="94">
        <v>15</v>
      </c>
      <c r="D25" s="95">
        <v>161</v>
      </c>
    </row>
    <row r="26" spans="1:4" x14ac:dyDescent="0.25">
      <c r="A26" s="97" t="s">
        <v>112</v>
      </c>
      <c r="B26" s="97"/>
      <c r="C26" s="97">
        <f>SUM(C21:C25)</f>
        <v>346</v>
      </c>
      <c r="D26" s="98"/>
    </row>
    <row r="27" spans="1:4" x14ac:dyDescent="0.25">
      <c r="A27" s="151" t="s">
        <v>31</v>
      </c>
      <c r="B27" s="96" t="s">
        <v>32</v>
      </c>
      <c r="C27" s="94">
        <v>58</v>
      </c>
      <c r="D27" s="99">
        <v>237</v>
      </c>
    </row>
    <row r="28" spans="1:4" x14ac:dyDescent="0.25">
      <c r="A28" s="151"/>
      <c r="B28" s="96" t="s">
        <v>33</v>
      </c>
      <c r="C28" s="94">
        <v>55</v>
      </c>
      <c r="D28" s="99">
        <v>248</v>
      </c>
    </row>
    <row r="29" spans="1:4" x14ac:dyDescent="0.25">
      <c r="A29" s="151"/>
      <c r="B29" s="96" t="s">
        <v>113</v>
      </c>
      <c r="C29" s="94">
        <v>18</v>
      </c>
      <c r="D29" s="99">
        <v>129</v>
      </c>
    </row>
    <row r="30" spans="1:4" x14ac:dyDescent="0.25">
      <c r="A30" s="151"/>
      <c r="B30" s="96" t="s">
        <v>114</v>
      </c>
      <c r="C30" s="94">
        <v>4</v>
      </c>
      <c r="D30" s="99">
        <v>137</v>
      </c>
    </row>
    <row r="31" spans="1:4" x14ac:dyDescent="0.25">
      <c r="A31" s="151"/>
      <c r="B31" s="96" t="s">
        <v>115</v>
      </c>
      <c r="C31" s="94">
        <v>2</v>
      </c>
      <c r="D31" s="99">
        <v>141</v>
      </c>
    </row>
    <row r="32" spans="1:4" x14ac:dyDescent="0.25">
      <c r="A32" s="151"/>
      <c r="B32" s="96" t="s">
        <v>116</v>
      </c>
      <c r="C32" s="94">
        <v>10</v>
      </c>
      <c r="D32" s="99">
        <v>149</v>
      </c>
    </row>
    <row r="33" spans="1:4" x14ac:dyDescent="0.25">
      <c r="A33" s="151"/>
      <c r="B33" s="96" t="s">
        <v>8</v>
      </c>
      <c r="C33" s="94">
        <v>1</v>
      </c>
      <c r="D33" s="99">
        <v>272</v>
      </c>
    </row>
    <row r="34" spans="1:4" x14ac:dyDescent="0.25">
      <c r="A34" s="97" t="s">
        <v>117</v>
      </c>
      <c r="B34" s="97"/>
      <c r="C34" s="97">
        <f>SUM(C27:C33)</f>
        <v>148</v>
      </c>
      <c r="D34" s="98"/>
    </row>
    <row r="35" spans="1:4" x14ac:dyDescent="0.25">
      <c r="A35" s="106" t="s">
        <v>40</v>
      </c>
      <c r="B35" s="96" t="s">
        <v>118</v>
      </c>
      <c r="C35" s="96">
        <v>6</v>
      </c>
      <c r="D35" s="95">
        <v>167</v>
      </c>
    </row>
    <row r="36" spans="1:4" x14ac:dyDescent="0.25">
      <c r="A36" s="97" t="s">
        <v>119</v>
      </c>
      <c r="B36" s="97"/>
      <c r="C36" s="97">
        <f>SUM(C35:C35)</f>
        <v>6</v>
      </c>
      <c r="D36" s="98"/>
    </row>
    <row r="37" spans="1:4" x14ac:dyDescent="0.25">
      <c r="A37" s="148" t="s">
        <v>10</v>
      </c>
      <c r="B37" s="100" t="s">
        <v>7</v>
      </c>
      <c r="C37" s="100">
        <v>454</v>
      </c>
      <c r="D37" s="101">
        <v>166</v>
      </c>
    </row>
    <row r="38" spans="1:4" x14ac:dyDescent="0.25">
      <c r="A38" s="148"/>
      <c r="B38" s="100" t="s">
        <v>8</v>
      </c>
      <c r="C38" s="100">
        <v>64</v>
      </c>
      <c r="D38" s="101">
        <v>191</v>
      </c>
    </row>
    <row r="39" spans="1:4" x14ac:dyDescent="0.25">
      <c r="A39" s="148"/>
      <c r="B39" s="100" t="s">
        <v>85</v>
      </c>
      <c r="C39" s="100">
        <v>118</v>
      </c>
      <c r="D39" s="101">
        <v>127</v>
      </c>
    </row>
    <row r="40" spans="1:4" x14ac:dyDescent="0.25">
      <c r="A40" s="97" t="s">
        <v>120</v>
      </c>
      <c r="B40" s="97"/>
      <c r="C40" s="97">
        <f>SUM(C37:C39)</f>
        <v>636</v>
      </c>
      <c r="D40" s="102"/>
    </row>
    <row r="41" spans="1:4" x14ac:dyDescent="0.25">
      <c r="A41" s="149" t="s">
        <v>5</v>
      </c>
      <c r="B41" s="94" t="s">
        <v>6</v>
      </c>
      <c r="C41" s="94">
        <v>17</v>
      </c>
      <c r="D41" s="99">
        <v>191</v>
      </c>
    </row>
    <row r="42" spans="1:4" x14ac:dyDescent="0.25">
      <c r="A42" s="149"/>
      <c r="B42" s="94" t="s">
        <v>7</v>
      </c>
      <c r="C42" s="94">
        <v>563</v>
      </c>
      <c r="D42" s="99">
        <v>166</v>
      </c>
    </row>
    <row r="43" spans="1:4" x14ac:dyDescent="0.25">
      <c r="A43" s="149"/>
      <c r="B43" s="94" t="s">
        <v>8</v>
      </c>
      <c r="C43" s="94">
        <f>(102-C44)/2</f>
        <v>24</v>
      </c>
      <c r="D43" s="99">
        <v>191</v>
      </c>
    </row>
    <row r="44" spans="1:4" x14ac:dyDescent="0.25">
      <c r="A44" s="149"/>
      <c r="B44" s="94" t="s">
        <v>85</v>
      </c>
      <c r="C44" s="94">
        <v>54</v>
      </c>
      <c r="D44" s="99">
        <v>127</v>
      </c>
    </row>
    <row r="45" spans="1:4" x14ac:dyDescent="0.25">
      <c r="A45" s="97" t="s">
        <v>121</v>
      </c>
      <c r="B45" s="103"/>
      <c r="C45" s="97">
        <f>SUM(C41:C44)</f>
        <v>658</v>
      </c>
      <c r="D45" s="98"/>
    </row>
    <row r="46" spans="1:4" x14ac:dyDescent="0.25">
      <c r="C46" s="104">
        <f>C7+C15+C20+C26+C34+C36+C40+C45</f>
        <v>2825</v>
      </c>
    </row>
    <row r="48" spans="1:4" x14ac:dyDescent="0.25">
      <c r="A48" s="150" t="s">
        <v>54</v>
      </c>
      <c r="B48" s="105" t="s">
        <v>55</v>
      </c>
      <c r="C48" s="105">
        <v>11</v>
      </c>
      <c r="D48" s="101">
        <v>188</v>
      </c>
    </row>
    <row r="49" spans="1:4" x14ac:dyDescent="0.25">
      <c r="A49" s="150"/>
      <c r="B49" s="105" t="s">
        <v>57</v>
      </c>
      <c r="C49" s="105">
        <v>3</v>
      </c>
      <c r="D49" s="101">
        <v>223</v>
      </c>
    </row>
    <row r="50" spans="1:4" x14ac:dyDescent="0.25">
      <c r="A50" s="150"/>
      <c r="B50" s="105" t="s">
        <v>122</v>
      </c>
      <c r="C50" s="105">
        <v>109</v>
      </c>
      <c r="D50" s="101">
        <v>214</v>
      </c>
    </row>
    <row r="51" spans="1:4" x14ac:dyDescent="0.25">
      <c r="A51" s="150"/>
      <c r="B51" s="105" t="s">
        <v>60</v>
      </c>
      <c r="C51" s="105">
        <v>96</v>
      </c>
      <c r="D51" s="101">
        <v>234</v>
      </c>
    </row>
    <row r="52" spans="1:4" x14ac:dyDescent="0.25">
      <c r="A52" s="150"/>
      <c r="B52" s="105" t="s">
        <v>61</v>
      </c>
      <c r="C52" s="105">
        <v>12</v>
      </c>
      <c r="D52" s="101">
        <v>240</v>
      </c>
    </row>
    <row r="53" spans="1:4" x14ac:dyDescent="0.25">
      <c r="A53" s="150"/>
      <c r="B53" s="105" t="s">
        <v>123</v>
      </c>
      <c r="C53" s="105">
        <v>17</v>
      </c>
      <c r="D53" s="101">
        <v>246</v>
      </c>
    </row>
    <row r="54" spans="1:4" x14ac:dyDescent="0.25">
      <c r="A54" s="150"/>
      <c r="B54" s="105" t="s">
        <v>63</v>
      </c>
      <c r="C54" s="105">
        <v>4</v>
      </c>
      <c r="D54" s="101">
        <v>264</v>
      </c>
    </row>
    <row r="55" spans="1:4" x14ac:dyDescent="0.25">
      <c r="A55" s="150"/>
      <c r="B55" s="105" t="s">
        <v>124</v>
      </c>
      <c r="C55" s="105">
        <v>2</v>
      </c>
      <c r="D55" s="101">
        <v>128</v>
      </c>
    </row>
    <row r="56" spans="1:4" x14ac:dyDescent="0.25">
      <c r="A56" s="97" t="s">
        <v>125</v>
      </c>
      <c r="B56" s="97"/>
      <c r="C56" s="97">
        <f>SUM(C48:C55)</f>
        <v>254</v>
      </c>
      <c r="D56" s="102"/>
    </row>
    <row r="57" spans="1:4" x14ac:dyDescent="0.25">
      <c r="A57" s="106" t="s">
        <v>89</v>
      </c>
      <c r="B57" s="96" t="s">
        <v>118</v>
      </c>
      <c r="C57" s="94">
        <v>42</v>
      </c>
      <c r="D57" s="95">
        <v>155</v>
      </c>
    </row>
    <row r="58" spans="1:4" x14ac:dyDescent="0.25">
      <c r="A58" s="97" t="s">
        <v>126</v>
      </c>
      <c r="B58" s="97"/>
      <c r="C58" s="97">
        <f>SUM(C57)</f>
        <v>42</v>
      </c>
      <c r="D58" s="98"/>
    </row>
    <row r="60" spans="1:4" x14ac:dyDescent="0.25">
      <c r="A60" s="148" t="s">
        <v>42</v>
      </c>
      <c r="B60" s="107" t="s">
        <v>23</v>
      </c>
      <c r="C60" s="100">
        <v>65</v>
      </c>
      <c r="D60" s="101">
        <v>113</v>
      </c>
    </row>
    <row r="61" spans="1:4" x14ac:dyDescent="0.25">
      <c r="A61" s="148"/>
      <c r="B61" s="107" t="s">
        <v>127</v>
      </c>
      <c r="C61" s="100">
        <v>27</v>
      </c>
      <c r="D61" s="101">
        <v>101</v>
      </c>
    </row>
    <row r="62" spans="1:4" x14ac:dyDescent="0.25">
      <c r="A62" s="148"/>
      <c r="B62" s="107" t="s">
        <v>45</v>
      </c>
      <c r="C62" s="100">
        <v>1</v>
      </c>
      <c r="D62" s="101">
        <v>181</v>
      </c>
    </row>
    <row r="63" spans="1:4" x14ac:dyDescent="0.25">
      <c r="A63" s="148"/>
      <c r="B63" s="107" t="s">
        <v>46</v>
      </c>
      <c r="C63" s="100">
        <v>3</v>
      </c>
      <c r="D63" s="101">
        <v>233</v>
      </c>
    </row>
    <row r="64" spans="1:4" x14ac:dyDescent="0.25">
      <c r="A64" s="148"/>
      <c r="B64" s="107" t="s">
        <v>47</v>
      </c>
      <c r="C64" s="100">
        <v>1</v>
      </c>
      <c r="D64" s="101">
        <v>205</v>
      </c>
    </row>
    <row r="65" spans="1:4" x14ac:dyDescent="0.25">
      <c r="A65" s="97" t="s">
        <v>128</v>
      </c>
      <c r="B65" s="97"/>
      <c r="C65" s="97">
        <f>SUM(C60:C64)</f>
        <v>97</v>
      </c>
      <c r="D65" s="98"/>
    </row>
  </sheetData>
  <mergeCells count="9">
    <mergeCell ref="A37:A39"/>
    <mergeCell ref="A41:A44"/>
    <mergeCell ref="A48:A55"/>
    <mergeCell ref="A60:A64"/>
    <mergeCell ref="A2:A6"/>
    <mergeCell ref="A8:A14"/>
    <mergeCell ref="A16:A19"/>
    <mergeCell ref="A21:A25"/>
    <mergeCell ref="A27:A3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F84A7-62D8-42B4-B136-C04B7EA2389F}">
  <dimension ref="A1:D94"/>
  <sheetViews>
    <sheetView topLeftCell="A46" workbookViewId="0">
      <selection activeCell="D2" sqref="D2"/>
    </sheetView>
  </sheetViews>
  <sheetFormatPr defaultColWidth="38.28515625" defaultRowHeight="15" x14ac:dyDescent="0.25"/>
  <cols>
    <col min="2" max="2" width="43" bestFit="1" customWidth="1"/>
    <col min="3" max="3" width="10.85546875" bestFit="1" customWidth="1"/>
  </cols>
  <sheetData>
    <row r="1" spans="1:4" ht="30.75" thickBot="1" x14ac:dyDescent="0.3">
      <c r="A1" s="1" t="s">
        <v>0</v>
      </c>
      <c r="B1" s="2" t="s">
        <v>1</v>
      </c>
      <c r="C1" s="2" t="s">
        <v>2</v>
      </c>
      <c r="D1" s="4" t="s">
        <v>4</v>
      </c>
    </row>
    <row r="2" spans="1:4" x14ac:dyDescent="0.25">
      <c r="A2" s="152" t="s">
        <v>5</v>
      </c>
      <c r="B2" s="6" t="s">
        <v>6</v>
      </c>
      <c r="C2" s="6">
        <v>17</v>
      </c>
      <c r="D2" s="7">
        <v>179</v>
      </c>
    </row>
    <row r="3" spans="1:4" x14ac:dyDescent="0.25">
      <c r="A3" s="153"/>
      <c r="B3" s="10" t="s">
        <v>7</v>
      </c>
      <c r="C3" s="10">
        <v>570</v>
      </c>
      <c r="D3" s="11">
        <v>156</v>
      </c>
    </row>
    <row r="4" spans="1:4" x14ac:dyDescent="0.25">
      <c r="A4" s="153"/>
      <c r="B4" s="10" t="s">
        <v>8</v>
      </c>
      <c r="C4" s="10">
        <v>51</v>
      </c>
      <c r="D4" s="12">
        <v>179</v>
      </c>
    </row>
    <row r="5" spans="1:4" ht="15.75" thickBot="1" x14ac:dyDescent="0.3">
      <c r="A5" s="153"/>
      <c r="B5" s="3" t="s">
        <v>9</v>
      </c>
      <c r="C5" s="3">
        <v>638</v>
      </c>
      <c r="D5" s="3"/>
    </row>
    <row r="6" spans="1:4" x14ac:dyDescent="0.25">
      <c r="A6" s="152" t="s">
        <v>10</v>
      </c>
      <c r="B6" s="13" t="s">
        <v>7</v>
      </c>
      <c r="C6" s="6">
        <v>459</v>
      </c>
      <c r="D6" s="14">
        <v>156</v>
      </c>
    </row>
    <row r="7" spans="1:4" x14ac:dyDescent="0.25">
      <c r="A7" s="153"/>
      <c r="B7" s="10" t="s">
        <v>8</v>
      </c>
      <c r="C7" s="10">
        <v>125</v>
      </c>
      <c r="D7" s="12">
        <v>179</v>
      </c>
    </row>
    <row r="8" spans="1:4" ht="15.75" thickBot="1" x14ac:dyDescent="0.3">
      <c r="A8" s="154"/>
      <c r="B8" s="15" t="s">
        <v>9</v>
      </c>
      <c r="C8" s="16">
        <f>SUM(C6:C7)</f>
        <v>584</v>
      </c>
      <c r="D8" s="16"/>
    </row>
    <row r="9" spans="1:4" x14ac:dyDescent="0.25">
      <c r="A9" s="152" t="s">
        <v>11</v>
      </c>
      <c r="B9" s="13" t="s">
        <v>7</v>
      </c>
      <c r="C9" s="6">
        <v>48</v>
      </c>
      <c r="D9" s="14">
        <v>151</v>
      </c>
    </row>
    <row r="10" spans="1:4" ht="15.75" thickBot="1" x14ac:dyDescent="0.3">
      <c r="A10" s="154"/>
      <c r="B10" s="15" t="s">
        <v>9</v>
      </c>
      <c r="C10" s="16">
        <f>SUM(C9:C9)</f>
        <v>48</v>
      </c>
      <c r="D10" s="16"/>
    </row>
    <row r="11" spans="1:4" x14ac:dyDescent="0.25">
      <c r="A11" s="152" t="s">
        <v>12</v>
      </c>
      <c r="B11" s="13" t="s">
        <v>13</v>
      </c>
      <c r="C11" s="6">
        <v>5</v>
      </c>
      <c r="D11" s="7">
        <v>170</v>
      </c>
    </row>
    <row r="12" spans="1:4" x14ac:dyDescent="0.25">
      <c r="A12" s="153"/>
      <c r="B12" s="10" t="s">
        <v>14</v>
      </c>
      <c r="C12" s="10">
        <v>61</v>
      </c>
      <c r="D12" s="11">
        <v>180</v>
      </c>
    </row>
    <row r="13" spans="1:4" x14ac:dyDescent="0.25">
      <c r="A13" s="153"/>
      <c r="B13" s="10" t="s">
        <v>15</v>
      </c>
      <c r="C13" s="10">
        <v>11</v>
      </c>
      <c r="D13" s="11">
        <v>190</v>
      </c>
    </row>
    <row r="14" spans="1:4" x14ac:dyDescent="0.25">
      <c r="A14" s="153"/>
      <c r="B14" s="10" t="s">
        <v>16</v>
      </c>
      <c r="C14" s="10">
        <v>5</v>
      </c>
      <c r="D14" s="11">
        <v>200</v>
      </c>
    </row>
    <row r="15" spans="1:4" ht="15.75" thickBot="1" x14ac:dyDescent="0.3">
      <c r="A15" s="154"/>
      <c r="B15" s="15" t="s">
        <v>9</v>
      </c>
      <c r="C15" s="16">
        <f>SUM(C11:C14)</f>
        <v>82</v>
      </c>
      <c r="D15" s="15"/>
    </row>
    <row r="16" spans="1:4" ht="15.75" thickBot="1" x14ac:dyDescent="0.3">
      <c r="A16" s="17"/>
      <c r="B16" s="17"/>
      <c r="C16" s="17"/>
      <c r="D16" s="17"/>
    </row>
    <row r="17" spans="1:4" ht="30.75" thickBot="1" x14ac:dyDescent="0.3">
      <c r="A17" s="1" t="s">
        <v>0</v>
      </c>
      <c r="B17" s="2" t="s">
        <v>1</v>
      </c>
      <c r="C17" s="2" t="s">
        <v>2</v>
      </c>
      <c r="D17" s="4" t="s">
        <v>4</v>
      </c>
    </row>
    <row r="18" spans="1:4" x14ac:dyDescent="0.25">
      <c r="A18" s="9" t="s">
        <v>17</v>
      </c>
      <c r="B18" s="6" t="s">
        <v>6</v>
      </c>
      <c r="C18" s="18">
        <v>134</v>
      </c>
      <c r="D18" s="12">
        <v>316</v>
      </c>
    </row>
    <row r="19" spans="1:4" x14ac:dyDescent="0.25">
      <c r="A19" s="9"/>
      <c r="B19" s="10" t="s">
        <v>7</v>
      </c>
      <c r="C19" s="18">
        <v>228</v>
      </c>
      <c r="D19" s="12">
        <v>272</v>
      </c>
    </row>
    <row r="20" spans="1:4" x14ac:dyDescent="0.25">
      <c r="A20" s="9"/>
      <c r="B20" s="10" t="s">
        <v>8</v>
      </c>
      <c r="C20" s="18">
        <v>19</v>
      </c>
      <c r="D20" s="12">
        <v>316</v>
      </c>
    </row>
    <row r="21" spans="1:4" x14ac:dyDescent="0.25">
      <c r="A21" s="9"/>
      <c r="B21" s="10" t="s">
        <v>18</v>
      </c>
      <c r="C21" s="18">
        <v>27</v>
      </c>
      <c r="D21" s="12">
        <v>302</v>
      </c>
    </row>
    <row r="22" spans="1:4" ht="15.75" thickBot="1" x14ac:dyDescent="0.3">
      <c r="A22" s="15"/>
      <c r="B22" s="16" t="s">
        <v>9</v>
      </c>
      <c r="C22" s="16">
        <f>SUM(C18:C21)</f>
        <v>408</v>
      </c>
      <c r="D22" s="3"/>
    </row>
    <row r="23" spans="1:4" x14ac:dyDescent="0.25">
      <c r="A23" s="5" t="s">
        <v>19</v>
      </c>
      <c r="B23" s="6" t="s">
        <v>6</v>
      </c>
      <c r="C23" s="10">
        <v>102</v>
      </c>
      <c r="D23" s="14">
        <v>316</v>
      </c>
    </row>
    <row r="24" spans="1:4" x14ac:dyDescent="0.25">
      <c r="A24" s="9"/>
      <c r="B24" s="10" t="s">
        <v>7</v>
      </c>
      <c r="C24" s="10">
        <v>104</v>
      </c>
      <c r="D24" s="12">
        <v>272</v>
      </c>
    </row>
    <row r="25" spans="1:4" x14ac:dyDescent="0.25">
      <c r="A25" s="9"/>
      <c r="B25" s="10" t="s">
        <v>8</v>
      </c>
      <c r="C25" s="10">
        <v>88</v>
      </c>
      <c r="D25" s="12">
        <v>316</v>
      </c>
    </row>
    <row r="26" spans="1:4" x14ac:dyDescent="0.25">
      <c r="A26" s="9"/>
      <c r="B26" s="10" t="s">
        <v>20</v>
      </c>
      <c r="C26" s="10">
        <v>3</v>
      </c>
      <c r="D26" s="12">
        <v>302</v>
      </c>
    </row>
    <row r="27" spans="1:4" x14ac:dyDescent="0.25">
      <c r="A27" s="9"/>
      <c r="B27" s="10" t="s">
        <v>21</v>
      </c>
      <c r="C27" s="10">
        <v>14</v>
      </c>
      <c r="D27" s="12">
        <v>260</v>
      </c>
    </row>
    <row r="28" spans="1:4" x14ac:dyDescent="0.25">
      <c r="A28" s="9"/>
      <c r="B28" s="10" t="s">
        <v>18</v>
      </c>
      <c r="C28" s="10">
        <v>3</v>
      </c>
      <c r="D28" s="12">
        <v>302</v>
      </c>
    </row>
    <row r="29" spans="1:4" ht="15.75" thickBot="1" x14ac:dyDescent="0.3">
      <c r="A29" s="15"/>
      <c r="B29" s="16" t="s">
        <v>9</v>
      </c>
      <c r="C29" s="16">
        <f>SUM(C23:C28)</f>
        <v>314</v>
      </c>
      <c r="D29" s="3"/>
    </row>
    <row r="30" spans="1:4" x14ac:dyDescent="0.25">
      <c r="A30" s="5" t="s">
        <v>22</v>
      </c>
      <c r="B30" s="10" t="s">
        <v>7</v>
      </c>
      <c r="C30" s="18">
        <v>154</v>
      </c>
      <c r="D30" s="14">
        <v>260</v>
      </c>
    </row>
    <row r="31" spans="1:4" x14ac:dyDescent="0.25">
      <c r="A31" s="9"/>
      <c r="B31" s="10" t="s">
        <v>23</v>
      </c>
      <c r="C31" s="18">
        <v>55</v>
      </c>
      <c r="D31" s="12">
        <v>179</v>
      </c>
    </row>
    <row r="32" spans="1:4" x14ac:dyDescent="0.25">
      <c r="A32" s="9"/>
      <c r="B32" s="10" t="s">
        <v>8</v>
      </c>
      <c r="C32" s="10">
        <v>50</v>
      </c>
      <c r="D32" s="12">
        <v>285</v>
      </c>
    </row>
    <row r="33" spans="1:4" x14ac:dyDescent="0.25">
      <c r="A33" s="9"/>
      <c r="B33" s="10" t="s">
        <v>24</v>
      </c>
      <c r="C33" s="10">
        <v>4</v>
      </c>
      <c r="D33" s="12">
        <v>197</v>
      </c>
    </row>
    <row r="34" spans="1:4" ht="15.75" thickBot="1" x14ac:dyDescent="0.3">
      <c r="A34" s="9"/>
      <c r="B34" s="3" t="s">
        <v>9</v>
      </c>
      <c r="C34" s="3">
        <f>SUM(C30:C33)</f>
        <v>263</v>
      </c>
      <c r="D34" s="3"/>
    </row>
    <row r="35" spans="1:4" x14ac:dyDescent="0.25">
      <c r="A35" s="5" t="s">
        <v>25</v>
      </c>
      <c r="B35" s="13" t="s">
        <v>7</v>
      </c>
      <c r="C35" s="13">
        <v>55</v>
      </c>
      <c r="D35" s="14">
        <v>220</v>
      </c>
    </row>
    <row r="36" spans="1:4" x14ac:dyDescent="0.25">
      <c r="A36" s="9"/>
      <c r="B36" s="19" t="s">
        <v>26</v>
      </c>
      <c r="C36" s="20">
        <v>30</v>
      </c>
      <c r="D36" s="12">
        <v>119</v>
      </c>
    </row>
    <row r="37" spans="1:4" x14ac:dyDescent="0.25">
      <c r="A37" s="9"/>
      <c r="B37" s="20" t="s">
        <v>23</v>
      </c>
      <c r="C37" s="20">
        <v>241</v>
      </c>
      <c r="D37" s="12">
        <v>133</v>
      </c>
    </row>
    <row r="38" spans="1:4" x14ac:dyDescent="0.25">
      <c r="A38" s="9"/>
      <c r="B38" s="20" t="s">
        <v>8</v>
      </c>
      <c r="C38" s="20">
        <v>5</v>
      </c>
      <c r="D38" s="12">
        <v>242</v>
      </c>
    </row>
    <row r="39" spans="1:4" x14ac:dyDescent="0.25">
      <c r="A39" s="9"/>
      <c r="B39" s="20" t="s">
        <v>24</v>
      </c>
      <c r="C39" s="20">
        <v>18</v>
      </c>
      <c r="D39" s="12">
        <v>147</v>
      </c>
    </row>
    <row r="40" spans="1:4" ht="15.75" thickBot="1" x14ac:dyDescent="0.3">
      <c r="A40" s="15"/>
      <c r="B40" s="9" t="s">
        <v>9</v>
      </c>
      <c r="C40" s="9">
        <f>SUM(C35:C39)</f>
        <v>349</v>
      </c>
      <c r="D40" s="3"/>
    </row>
    <row r="41" spans="1:4" x14ac:dyDescent="0.25">
      <c r="A41" s="5" t="s">
        <v>27</v>
      </c>
      <c r="B41" s="6" t="s">
        <v>7</v>
      </c>
      <c r="C41" s="13">
        <v>22</v>
      </c>
      <c r="D41" s="14">
        <v>172</v>
      </c>
    </row>
    <row r="42" spans="1:4" x14ac:dyDescent="0.25">
      <c r="A42" s="9" t="s">
        <v>28</v>
      </c>
      <c r="B42" s="10" t="s">
        <v>29</v>
      </c>
      <c r="C42" s="20">
        <v>17</v>
      </c>
      <c r="D42" s="21">
        <v>167</v>
      </c>
    </row>
    <row r="43" spans="1:4" x14ac:dyDescent="0.25">
      <c r="A43" s="9"/>
      <c r="B43" s="10" t="s">
        <v>23</v>
      </c>
      <c r="C43" s="20">
        <v>29</v>
      </c>
      <c r="D43" s="21">
        <v>102</v>
      </c>
    </row>
    <row r="44" spans="1:4" x14ac:dyDescent="0.25">
      <c r="A44" s="9"/>
      <c r="B44" s="10" t="s">
        <v>8</v>
      </c>
      <c r="C44" s="20">
        <v>9</v>
      </c>
      <c r="D44" s="21">
        <v>189</v>
      </c>
    </row>
    <row r="45" spans="1:4" x14ac:dyDescent="0.25">
      <c r="A45" s="9"/>
      <c r="B45" s="10" t="s">
        <v>24</v>
      </c>
      <c r="C45" s="20">
        <v>3</v>
      </c>
      <c r="D45" s="21">
        <v>112</v>
      </c>
    </row>
    <row r="46" spans="1:4" ht="15.75" thickBot="1" x14ac:dyDescent="0.3">
      <c r="A46" s="15"/>
      <c r="B46" s="15" t="s">
        <v>9</v>
      </c>
      <c r="C46" s="15">
        <f>SUM(C41:C45)</f>
        <v>80</v>
      </c>
      <c r="D46" s="22"/>
    </row>
    <row r="47" spans="1:4" ht="15.75" thickBot="1" x14ac:dyDescent="0.3">
      <c r="A47" s="9" t="s">
        <v>30</v>
      </c>
      <c r="B47" s="3" t="s">
        <v>23</v>
      </c>
      <c r="C47" s="9">
        <v>42</v>
      </c>
      <c r="D47" s="21">
        <v>91</v>
      </c>
    </row>
    <row r="48" spans="1:4" x14ac:dyDescent="0.25">
      <c r="A48" s="5" t="s">
        <v>31</v>
      </c>
      <c r="B48" s="23" t="s">
        <v>32</v>
      </c>
      <c r="C48" s="13">
        <v>58</v>
      </c>
      <c r="D48" s="14">
        <v>222</v>
      </c>
    </row>
    <row r="49" spans="1:4" x14ac:dyDescent="0.25">
      <c r="A49" s="9"/>
      <c r="B49" s="24" t="s">
        <v>33</v>
      </c>
      <c r="C49" s="20">
        <v>55</v>
      </c>
      <c r="D49" s="12">
        <v>233</v>
      </c>
    </row>
    <row r="50" spans="1:4" x14ac:dyDescent="0.25">
      <c r="A50" s="9"/>
      <c r="B50" s="24" t="s">
        <v>34</v>
      </c>
      <c r="C50" s="20">
        <v>18</v>
      </c>
      <c r="D50" s="12">
        <v>119</v>
      </c>
    </row>
    <row r="51" spans="1:4" x14ac:dyDescent="0.25">
      <c r="A51" s="9"/>
      <c r="B51" s="24" t="s">
        <v>35</v>
      </c>
      <c r="C51" s="20">
        <v>4</v>
      </c>
      <c r="D51" s="12">
        <v>127</v>
      </c>
    </row>
    <row r="52" spans="1:4" x14ac:dyDescent="0.25">
      <c r="A52" s="9"/>
      <c r="B52" s="24" t="s">
        <v>36</v>
      </c>
      <c r="C52" s="20">
        <v>2</v>
      </c>
      <c r="D52" s="12">
        <v>131</v>
      </c>
    </row>
    <row r="53" spans="1:4" x14ac:dyDescent="0.25">
      <c r="A53" s="9"/>
      <c r="B53" s="24" t="s">
        <v>37</v>
      </c>
      <c r="C53" s="20">
        <v>10</v>
      </c>
      <c r="D53" s="12">
        <v>139</v>
      </c>
    </row>
    <row r="54" spans="1:4" x14ac:dyDescent="0.25">
      <c r="A54" s="9"/>
      <c r="B54" s="24" t="s">
        <v>8</v>
      </c>
      <c r="C54" s="20">
        <v>1</v>
      </c>
      <c r="D54" s="12">
        <v>256</v>
      </c>
    </row>
    <row r="55" spans="1:4" ht="15.75" thickBot="1" x14ac:dyDescent="0.3">
      <c r="A55" s="15"/>
      <c r="B55" s="15" t="s">
        <v>9</v>
      </c>
      <c r="C55" s="15">
        <f>SUM(C48:C54)</f>
        <v>148</v>
      </c>
      <c r="D55" s="16"/>
    </row>
    <row r="56" spans="1:4" ht="30.75" thickBot="1" x14ac:dyDescent="0.3">
      <c r="A56" s="1" t="s">
        <v>0</v>
      </c>
      <c r="B56" s="25" t="s">
        <v>1</v>
      </c>
      <c r="C56" s="25" t="s">
        <v>2</v>
      </c>
      <c r="D56" s="26" t="s">
        <v>39</v>
      </c>
    </row>
    <row r="57" spans="1:4" x14ac:dyDescent="0.25">
      <c r="A57" s="27"/>
      <c r="B57" s="28" t="s">
        <v>23</v>
      </c>
      <c r="C57" s="29"/>
      <c r="D57" s="30">
        <v>159</v>
      </c>
    </row>
    <row r="58" spans="1:4" x14ac:dyDescent="0.25">
      <c r="A58" s="31" t="s">
        <v>40</v>
      </c>
      <c r="B58" s="32" t="s">
        <v>41</v>
      </c>
      <c r="C58" s="33"/>
      <c r="D58" s="34">
        <v>0</v>
      </c>
    </row>
    <row r="59" spans="1:4" x14ac:dyDescent="0.25">
      <c r="A59" s="31"/>
      <c r="B59" s="32" t="s">
        <v>41</v>
      </c>
      <c r="C59" s="33"/>
      <c r="D59" s="34">
        <v>0</v>
      </c>
    </row>
    <row r="60" spans="1:4" ht="15.75" thickBot="1" x14ac:dyDescent="0.3">
      <c r="A60" s="35"/>
      <c r="B60" s="36" t="s">
        <v>9</v>
      </c>
      <c r="C60" s="35"/>
      <c r="D60" s="37"/>
    </row>
    <row r="61" spans="1:4" x14ac:dyDescent="0.25">
      <c r="A61" s="17"/>
      <c r="B61" s="17"/>
      <c r="C61" s="17">
        <f>C5+C8+C10+C15+C22+C29+C34+C40+C46+C47+C55+C60</f>
        <v>2956</v>
      </c>
      <c r="D61" s="17"/>
    </row>
    <row r="62" spans="1:4" ht="15.75" thickBot="1" x14ac:dyDescent="0.3">
      <c r="A62" s="38"/>
      <c r="B62" s="38"/>
      <c r="C62" s="38"/>
      <c r="D62" s="38"/>
    </row>
    <row r="63" spans="1:4" ht="30.75" thickBot="1" x14ac:dyDescent="0.3">
      <c r="A63" s="1" t="s">
        <v>0</v>
      </c>
      <c r="B63" s="1" t="s">
        <v>1</v>
      </c>
      <c r="C63" s="2" t="s">
        <v>2</v>
      </c>
      <c r="D63" s="26" t="s">
        <v>4</v>
      </c>
    </row>
    <row r="64" spans="1:4" x14ac:dyDescent="0.25">
      <c r="A64" s="9" t="s">
        <v>42</v>
      </c>
      <c r="B64" s="10" t="s">
        <v>23</v>
      </c>
      <c r="C64" s="10">
        <v>65</v>
      </c>
      <c r="D64" s="12">
        <v>109</v>
      </c>
    </row>
    <row r="65" spans="1:4" x14ac:dyDescent="0.25">
      <c r="A65" s="20" t="s">
        <v>43</v>
      </c>
      <c r="B65" s="10" t="s">
        <v>44</v>
      </c>
      <c r="C65" s="10">
        <v>27</v>
      </c>
      <c r="D65" s="12">
        <v>98</v>
      </c>
    </row>
    <row r="66" spans="1:4" x14ac:dyDescent="0.25">
      <c r="A66" s="9"/>
      <c r="B66" s="10" t="s">
        <v>45</v>
      </c>
      <c r="C66" s="10">
        <v>1</v>
      </c>
      <c r="D66" s="12">
        <v>175</v>
      </c>
    </row>
    <row r="67" spans="1:4" x14ac:dyDescent="0.25">
      <c r="A67" s="9"/>
      <c r="B67" s="10" t="s">
        <v>46</v>
      </c>
      <c r="C67" s="10">
        <v>3</v>
      </c>
      <c r="D67" s="12">
        <v>225</v>
      </c>
    </row>
    <row r="68" spans="1:4" x14ac:dyDescent="0.25">
      <c r="A68" s="9"/>
      <c r="B68" s="10" t="s">
        <v>47</v>
      </c>
      <c r="C68" s="10">
        <v>1</v>
      </c>
      <c r="D68" s="12">
        <v>198</v>
      </c>
    </row>
    <row r="69" spans="1:4" x14ac:dyDescent="0.25">
      <c r="A69" s="9"/>
      <c r="B69" s="10" t="s">
        <v>48</v>
      </c>
      <c r="C69" s="10"/>
      <c r="D69" s="39">
        <v>0</v>
      </c>
    </row>
    <row r="70" spans="1:4" x14ac:dyDescent="0.25">
      <c r="A70" s="9"/>
      <c r="B70" s="10" t="s">
        <v>49</v>
      </c>
      <c r="C70" s="10"/>
      <c r="D70" s="39">
        <v>0</v>
      </c>
    </row>
    <row r="71" spans="1:4" x14ac:dyDescent="0.25">
      <c r="A71" s="9"/>
      <c r="B71" s="10" t="s">
        <v>50</v>
      </c>
      <c r="C71" s="10"/>
      <c r="D71" s="39">
        <v>0</v>
      </c>
    </row>
    <row r="72" spans="1:4" x14ac:dyDescent="0.25">
      <c r="A72" s="9"/>
      <c r="B72" s="10" t="s">
        <v>51</v>
      </c>
      <c r="C72" s="10"/>
      <c r="D72" s="39">
        <v>0</v>
      </c>
    </row>
    <row r="73" spans="1:4" ht="15.75" thickBot="1" x14ac:dyDescent="0.3">
      <c r="A73" s="15"/>
      <c r="B73" s="16" t="s">
        <v>9</v>
      </c>
      <c r="C73" s="16">
        <f>SUM(C64:C72)</f>
        <v>97</v>
      </c>
      <c r="D73" s="16"/>
    </row>
    <row r="74" spans="1:4" x14ac:dyDescent="0.25">
      <c r="A74" s="40"/>
      <c r="B74" s="17"/>
      <c r="C74" s="17"/>
      <c r="D74" s="17"/>
    </row>
    <row r="75" spans="1:4" ht="15.75" thickBot="1" x14ac:dyDescent="0.3">
      <c r="A75" s="38"/>
      <c r="B75" s="38"/>
      <c r="C75" s="38"/>
      <c r="D75" s="38"/>
    </row>
    <row r="76" spans="1:4" ht="30.75" thickBot="1" x14ac:dyDescent="0.3">
      <c r="A76" s="1" t="s">
        <v>0</v>
      </c>
      <c r="B76" s="25" t="s">
        <v>1</v>
      </c>
      <c r="C76" s="25" t="s">
        <v>2</v>
      </c>
      <c r="D76" s="26" t="s">
        <v>53</v>
      </c>
    </row>
    <row r="77" spans="1:4" x14ac:dyDescent="0.25">
      <c r="A77" s="41" t="s">
        <v>54</v>
      </c>
      <c r="B77" s="23" t="s">
        <v>55</v>
      </c>
      <c r="C77" s="13">
        <v>9</v>
      </c>
      <c r="D77" s="14">
        <v>182</v>
      </c>
    </row>
    <row r="78" spans="1:4" x14ac:dyDescent="0.25">
      <c r="A78" s="42" t="s">
        <v>56</v>
      </c>
      <c r="B78" s="24" t="s">
        <v>57</v>
      </c>
      <c r="C78" s="20">
        <v>3</v>
      </c>
      <c r="D78" s="12">
        <v>215</v>
      </c>
    </row>
    <row r="79" spans="1:4" x14ac:dyDescent="0.25">
      <c r="A79" s="42" t="s">
        <v>58</v>
      </c>
      <c r="B79" s="24" t="s">
        <v>59</v>
      </c>
      <c r="C79" s="20">
        <v>104</v>
      </c>
      <c r="D79" s="12">
        <v>207</v>
      </c>
    </row>
    <row r="80" spans="1:4" x14ac:dyDescent="0.25">
      <c r="A80" s="43"/>
      <c r="B80" s="24" t="s">
        <v>60</v>
      </c>
      <c r="C80" s="20">
        <v>96</v>
      </c>
      <c r="D80" s="12">
        <v>226</v>
      </c>
    </row>
    <row r="81" spans="1:4" x14ac:dyDescent="0.25">
      <c r="A81" s="43"/>
      <c r="B81" s="24" t="s">
        <v>61</v>
      </c>
      <c r="C81" s="20">
        <v>12</v>
      </c>
      <c r="D81" s="12">
        <v>232</v>
      </c>
    </row>
    <row r="82" spans="1:4" x14ac:dyDescent="0.25">
      <c r="A82" s="43"/>
      <c r="B82" s="24" t="s">
        <v>62</v>
      </c>
      <c r="C82" s="20">
        <v>13</v>
      </c>
      <c r="D82" s="12">
        <v>238</v>
      </c>
    </row>
    <row r="83" spans="1:4" x14ac:dyDescent="0.25">
      <c r="A83" s="43"/>
      <c r="B83" s="24" t="s">
        <v>63</v>
      </c>
      <c r="C83" s="20">
        <v>4</v>
      </c>
      <c r="D83" s="12">
        <v>255</v>
      </c>
    </row>
    <row r="84" spans="1:4" x14ac:dyDescent="0.25">
      <c r="A84" s="43"/>
      <c r="B84" s="24" t="s">
        <v>64</v>
      </c>
      <c r="C84" s="20">
        <v>2</v>
      </c>
      <c r="D84" s="12">
        <v>124</v>
      </c>
    </row>
    <row r="85" spans="1:4" x14ac:dyDescent="0.25">
      <c r="A85" s="43"/>
      <c r="B85" s="24" t="s">
        <v>65</v>
      </c>
      <c r="C85" s="20"/>
      <c r="D85" s="39">
        <v>0</v>
      </c>
    </row>
    <row r="86" spans="1:4" x14ac:dyDescent="0.25">
      <c r="A86" s="43"/>
      <c r="B86" s="24" t="s">
        <v>66</v>
      </c>
      <c r="C86" s="20"/>
      <c r="D86" s="39">
        <v>0</v>
      </c>
    </row>
    <row r="87" spans="1:4" ht="15.75" thickBot="1" x14ac:dyDescent="0.3">
      <c r="A87" s="44"/>
      <c r="B87" s="15" t="s">
        <v>9</v>
      </c>
      <c r="C87" s="15">
        <f>SUM(C77:C86)</f>
        <v>243</v>
      </c>
      <c r="D87" s="45"/>
    </row>
    <row r="88" spans="1:4" x14ac:dyDescent="0.25">
      <c r="A88" s="17"/>
      <c r="B88" s="46"/>
      <c r="C88" s="17"/>
      <c r="D88" s="8"/>
    </row>
    <row r="89" spans="1:4" x14ac:dyDescent="0.25">
      <c r="A89" s="38"/>
      <c r="B89" s="38"/>
      <c r="C89" s="47">
        <f>C61+C73+C87</f>
        <v>3296</v>
      </c>
      <c r="D89" s="38"/>
    </row>
    <row r="90" spans="1:4" x14ac:dyDescent="0.25">
      <c r="A90" s="38"/>
      <c r="B90" s="38"/>
      <c r="C90" s="38"/>
      <c r="D90" s="38"/>
    </row>
    <row r="91" spans="1:4" x14ac:dyDescent="0.25">
      <c r="A91" s="38" t="s">
        <v>67</v>
      </c>
      <c r="B91" s="38"/>
      <c r="C91" s="38"/>
      <c r="D91" s="38"/>
    </row>
    <row r="92" spans="1:4" x14ac:dyDescent="0.25">
      <c r="A92" s="38" t="s">
        <v>68</v>
      </c>
      <c r="B92" s="38"/>
      <c r="C92" s="38"/>
      <c r="D92" s="38"/>
    </row>
    <row r="93" spans="1:4" x14ac:dyDescent="0.25">
      <c r="A93" s="38" t="s">
        <v>69</v>
      </c>
      <c r="B93" s="38"/>
      <c r="C93" s="38"/>
      <c r="D93" s="38"/>
    </row>
    <row r="94" spans="1:4" x14ac:dyDescent="0.25">
      <c r="A94" s="38" t="s">
        <v>70</v>
      </c>
      <c r="B94" s="38"/>
      <c r="C94" s="38"/>
      <c r="D94" s="38"/>
    </row>
  </sheetData>
  <mergeCells count="4">
    <mergeCell ref="A2:A5"/>
    <mergeCell ref="A6:A8"/>
    <mergeCell ref="A9:A10"/>
    <mergeCell ref="A11:A15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B2AA3-4F2F-4FAD-9E54-9A86C2A7E311}">
  <dimension ref="A1:D84"/>
  <sheetViews>
    <sheetView workbookViewId="0">
      <selection activeCell="D7" sqref="D7"/>
    </sheetView>
  </sheetViews>
  <sheetFormatPr defaultRowHeight="15" x14ac:dyDescent="0.25"/>
  <cols>
    <col min="1" max="1" width="55.28515625" customWidth="1"/>
    <col min="2" max="2" width="43" bestFit="1" customWidth="1"/>
    <col min="3" max="3" width="12.28515625" customWidth="1"/>
    <col min="4" max="4" width="18.5703125" customWidth="1"/>
  </cols>
  <sheetData>
    <row r="1" spans="1:4" ht="45.75" thickBot="1" x14ac:dyDescent="0.3">
      <c r="A1" s="48" t="s">
        <v>0</v>
      </c>
      <c r="B1" s="49" t="s">
        <v>1</v>
      </c>
      <c r="C1" s="49" t="s">
        <v>2</v>
      </c>
      <c r="D1" s="50" t="s">
        <v>3</v>
      </c>
    </row>
    <row r="2" spans="1:4" x14ac:dyDescent="0.25">
      <c r="A2" s="155" t="s">
        <v>5</v>
      </c>
      <c r="B2" s="52" t="s">
        <v>6</v>
      </c>
      <c r="C2" s="52">
        <v>17</v>
      </c>
      <c r="D2" s="53">
        <v>163</v>
      </c>
    </row>
    <row r="3" spans="1:4" x14ac:dyDescent="0.25">
      <c r="A3" s="156"/>
      <c r="B3" s="55" t="s">
        <v>7</v>
      </c>
      <c r="C3" s="55">
        <v>571</v>
      </c>
      <c r="D3" s="56">
        <v>141</v>
      </c>
    </row>
    <row r="4" spans="1:4" x14ac:dyDescent="0.25">
      <c r="A4" s="156"/>
      <c r="B4" s="55" t="s">
        <v>8</v>
      </c>
      <c r="C4" s="55">
        <v>51</v>
      </c>
      <c r="D4" s="56">
        <v>163</v>
      </c>
    </row>
    <row r="5" spans="1:4" ht="15.75" thickBot="1" x14ac:dyDescent="0.3">
      <c r="A5" s="156"/>
      <c r="B5" s="57" t="s">
        <v>9</v>
      </c>
      <c r="C5" s="57">
        <f>SUM(C2:C4)</f>
        <v>639</v>
      </c>
      <c r="D5" s="57"/>
    </row>
    <row r="6" spans="1:4" x14ac:dyDescent="0.25">
      <c r="A6" s="155" t="s">
        <v>10</v>
      </c>
      <c r="B6" s="58" t="s">
        <v>7</v>
      </c>
      <c r="C6" s="52">
        <v>460</v>
      </c>
      <c r="D6" s="53">
        <v>146</v>
      </c>
    </row>
    <row r="7" spans="1:4" x14ac:dyDescent="0.25">
      <c r="A7" s="156"/>
      <c r="B7" s="55" t="s">
        <v>8</v>
      </c>
      <c r="C7" s="55">
        <v>125</v>
      </c>
      <c r="D7" s="56">
        <v>168</v>
      </c>
    </row>
    <row r="8" spans="1:4" ht="15.75" thickBot="1" x14ac:dyDescent="0.3">
      <c r="A8" s="157"/>
      <c r="B8" s="59" t="s">
        <v>9</v>
      </c>
      <c r="C8" s="60">
        <f>SUM(C6:C7)</f>
        <v>585</v>
      </c>
      <c r="D8" s="60"/>
    </row>
    <row r="9" spans="1:4" x14ac:dyDescent="0.25">
      <c r="A9" s="51" t="s">
        <v>71</v>
      </c>
      <c r="B9" s="58" t="s">
        <v>7</v>
      </c>
      <c r="C9" s="58">
        <v>141</v>
      </c>
      <c r="D9" s="58">
        <v>135</v>
      </c>
    </row>
    <row r="10" spans="1:4" ht="15.75" thickBot="1" x14ac:dyDescent="0.3">
      <c r="A10" s="59" t="s">
        <v>72</v>
      </c>
      <c r="B10" s="59" t="s">
        <v>9</v>
      </c>
      <c r="C10" s="59">
        <f>SUM(C9)</f>
        <v>141</v>
      </c>
      <c r="D10" s="59"/>
    </row>
    <row r="11" spans="1:4" ht="15.75" thickBot="1" x14ac:dyDescent="0.3">
      <c r="A11" s="61"/>
      <c r="B11" s="61"/>
      <c r="C11" s="61"/>
      <c r="D11" s="61"/>
    </row>
    <row r="12" spans="1:4" ht="45.75" thickBot="1" x14ac:dyDescent="0.3">
      <c r="A12" s="48" t="s">
        <v>0</v>
      </c>
      <c r="B12" s="49" t="s">
        <v>1</v>
      </c>
      <c r="C12" s="49" t="s">
        <v>2</v>
      </c>
      <c r="D12" s="62" t="s">
        <v>3</v>
      </c>
    </row>
    <row r="13" spans="1:4" x14ac:dyDescent="0.25">
      <c r="A13" s="54" t="s">
        <v>17</v>
      </c>
      <c r="B13" s="52" t="s">
        <v>6</v>
      </c>
      <c r="C13" s="63">
        <v>134</v>
      </c>
      <c r="D13" s="56">
        <v>302</v>
      </c>
    </row>
    <row r="14" spans="1:4" x14ac:dyDescent="0.25">
      <c r="A14" s="54"/>
      <c r="B14" s="55" t="s">
        <v>7</v>
      </c>
      <c r="C14" s="63">
        <v>228</v>
      </c>
      <c r="D14" s="56">
        <v>260</v>
      </c>
    </row>
    <row r="15" spans="1:4" ht="30" x14ac:dyDescent="0.25">
      <c r="A15" s="54"/>
      <c r="B15" s="55" t="s">
        <v>8</v>
      </c>
      <c r="C15" s="63">
        <v>20</v>
      </c>
      <c r="D15" s="56">
        <v>302</v>
      </c>
    </row>
    <row r="16" spans="1:4" ht="30" x14ac:dyDescent="0.25">
      <c r="A16" s="54"/>
      <c r="B16" s="55" t="s">
        <v>73</v>
      </c>
      <c r="C16" s="63">
        <v>26</v>
      </c>
      <c r="D16" s="56">
        <v>288</v>
      </c>
    </row>
    <row r="17" spans="1:4" ht="15.75" thickBot="1" x14ac:dyDescent="0.3">
      <c r="A17" s="59"/>
      <c r="B17" s="60" t="s">
        <v>9</v>
      </c>
      <c r="C17" s="60">
        <f>SUM(C13:C16)</f>
        <v>408</v>
      </c>
      <c r="D17" s="57"/>
    </row>
    <row r="18" spans="1:4" x14ac:dyDescent="0.25">
      <c r="A18" s="51" t="s">
        <v>19</v>
      </c>
      <c r="B18" s="52" t="s">
        <v>6</v>
      </c>
      <c r="C18" s="55">
        <v>101</v>
      </c>
      <c r="D18" s="53">
        <v>302</v>
      </c>
    </row>
    <row r="19" spans="1:4" x14ac:dyDescent="0.25">
      <c r="A19" s="54"/>
      <c r="B19" s="55" t="s">
        <v>7</v>
      </c>
      <c r="C19" s="55">
        <v>105</v>
      </c>
      <c r="D19" s="56">
        <v>260</v>
      </c>
    </row>
    <row r="20" spans="1:4" x14ac:dyDescent="0.25">
      <c r="A20" s="54"/>
      <c r="B20" s="55" t="s">
        <v>8</v>
      </c>
      <c r="C20" s="55">
        <v>88</v>
      </c>
      <c r="D20" s="56">
        <v>302</v>
      </c>
    </row>
    <row r="21" spans="1:4" x14ac:dyDescent="0.25">
      <c r="A21" s="54"/>
      <c r="B21" s="55" t="s">
        <v>74</v>
      </c>
      <c r="C21" s="55">
        <v>3</v>
      </c>
      <c r="D21" s="56">
        <v>288</v>
      </c>
    </row>
    <row r="22" spans="1:4" x14ac:dyDescent="0.25">
      <c r="A22" s="54"/>
      <c r="B22" s="55" t="s">
        <v>75</v>
      </c>
      <c r="C22" s="55">
        <v>14</v>
      </c>
      <c r="D22" s="56">
        <v>248</v>
      </c>
    </row>
    <row r="23" spans="1:4" x14ac:dyDescent="0.25">
      <c r="A23" s="54"/>
      <c r="B23" s="55" t="s">
        <v>73</v>
      </c>
      <c r="C23" s="55">
        <v>3</v>
      </c>
      <c r="D23" s="56">
        <v>288</v>
      </c>
    </row>
    <row r="24" spans="1:4" ht="15.75" thickBot="1" x14ac:dyDescent="0.3">
      <c r="A24" s="59"/>
      <c r="B24" s="60" t="s">
        <v>9</v>
      </c>
      <c r="C24" s="60">
        <f>SUM(C18:C23)</f>
        <v>314</v>
      </c>
      <c r="D24" s="57"/>
    </row>
    <row r="25" spans="1:4" x14ac:dyDescent="0.25">
      <c r="A25" s="51" t="s">
        <v>22</v>
      </c>
      <c r="B25" s="55" t="s">
        <v>7</v>
      </c>
      <c r="C25" s="63">
        <v>154</v>
      </c>
      <c r="D25" s="53">
        <v>248</v>
      </c>
    </row>
    <row r="26" spans="1:4" x14ac:dyDescent="0.25">
      <c r="A26" s="54"/>
      <c r="B26" s="55" t="s">
        <v>23</v>
      </c>
      <c r="C26" s="63">
        <v>55</v>
      </c>
      <c r="D26" s="56">
        <v>171</v>
      </c>
    </row>
    <row r="27" spans="1:4" x14ac:dyDescent="0.25">
      <c r="A27" s="54"/>
      <c r="B27" s="55" t="s">
        <v>8</v>
      </c>
      <c r="C27" s="55">
        <v>50</v>
      </c>
      <c r="D27" s="56">
        <v>272</v>
      </c>
    </row>
    <row r="28" spans="1:4" x14ac:dyDescent="0.25">
      <c r="A28" s="54"/>
      <c r="B28" s="55" t="s">
        <v>24</v>
      </c>
      <c r="C28" s="55">
        <v>4</v>
      </c>
      <c r="D28" s="56">
        <v>188</v>
      </c>
    </row>
    <row r="29" spans="1:4" ht="15.75" thickBot="1" x14ac:dyDescent="0.3">
      <c r="A29" s="54"/>
      <c r="B29" s="57" t="s">
        <v>9</v>
      </c>
      <c r="C29" s="57">
        <f>SUM(C25:C28)</f>
        <v>263</v>
      </c>
      <c r="D29" s="57"/>
    </row>
    <row r="30" spans="1:4" x14ac:dyDescent="0.25">
      <c r="A30" s="51" t="s">
        <v>25</v>
      </c>
      <c r="B30" s="58" t="s">
        <v>7</v>
      </c>
      <c r="C30" s="58">
        <v>53</v>
      </c>
      <c r="D30" s="64">
        <v>210</v>
      </c>
    </row>
    <row r="31" spans="1:4" x14ac:dyDescent="0.25">
      <c r="A31" s="54"/>
      <c r="B31" s="65" t="s">
        <v>26</v>
      </c>
      <c r="C31" s="66">
        <v>30</v>
      </c>
      <c r="D31" s="67">
        <v>114</v>
      </c>
    </row>
    <row r="32" spans="1:4" x14ac:dyDescent="0.25">
      <c r="A32" s="54"/>
      <c r="B32" s="66" t="s">
        <v>23</v>
      </c>
      <c r="C32" s="66">
        <v>237</v>
      </c>
      <c r="D32" s="67">
        <v>127</v>
      </c>
    </row>
    <row r="33" spans="1:4" x14ac:dyDescent="0.25">
      <c r="A33" s="54"/>
      <c r="B33" s="66" t="s">
        <v>8</v>
      </c>
      <c r="C33" s="66">
        <v>10</v>
      </c>
      <c r="D33" s="67">
        <v>231</v>
      </c>
    </row>
    <row r="34" spans="1:4" x14ac:dyDescent="0.25">
      <c r="A34" s="54"/>
      <c r="B34" s="66" t="s">
        <v>24</v>
      </c>
      <c r="C34" s="66">
        <v>18</v>
      </c>
      <c r="D34" s="67">
        <v>140</v>
      </c>
    </row>
    <row r="35" spans="1:4" ht="15.75" thickBot="1" x14ac:dyDescent="0.3">
      <c r="A35" s="59"/>
      <c r="B35" s="54" t="s">
        <v>9</v>
      </c>
      <c r="C35" s="54">
        <f>SUM(C30:C34)</f>
        <v>348</v>
      </c>
      <c r="D35" s="54"/>
    </row>
    <row r="36" spans="1:4" x14ac:dyDescent="0.25">
      <c r="A36" s="51" t="s">
        <v>27</v>
      </c>
      <c r="B36" s="52" t="s">
        <v>7</v>
      </c>
      <c r="C36" s="58">
        <v>22</v>
      </c>
      <c r="D36" s="64">
        <v>164</v>
      </c>
    </row>
    <row r="37" spans="1:4" x14ac:dyDescent="0.25">
      <c r="A37" s="54" t="s">
        <v>28</v>
      </c>
      <c r="B37" s="55" t="s">
        <v>29</v>
      </c>
      <c r="C37" s="66">
        <v>17</v>
      </c>
      <c r="D37" s="68">
        <v>159</v>
      </c>
    </row>
    <row r="38" spans="1:4" x14ac:dyDescent="0.25">
      <c r="A38" s="54"/>
      <c r="B38" s="55" t="s">
        <v>23</v>
      </c>
      <c r="C38" s="66">
        <v>29</v>
      </c>
      <c r="D38" s="68">
        <v>97</v>
      </c>
    </row>
    <row r="39" spans="1:4" x14ac:dyDescent="0.25">
      <c r="A39" s="54"/>
      <c r="B39" s="55" t="s">
        <v>8</v>
      </c>
      <c r="C39" s="66">
        <v>9</v>
      </c>
      <c r="D39" s="68">
        <v>180</v>
      </c>
    </row>
    <row r="40" spans="1:4" x14ac:dyDescent="0.25">
      <c r="A40" s="54"/>
      <c r="B40" s="55" t="s">
        <v>24</v>
      </c>
      <c r="C40" s="66">
        <v>3</v>
      </c>
      <c r="D40" s="69">
        <v>107</v>
      </c>
    </row>
    <row r="41" spans="1:4" ht="15.75" thickBot="1" x14ac:dyDescent="0.3">
      <c r="A41" s="59"/>
      <c r="B41" s="59" t="s">
        <v>9</v>
      </c>
      <c r="C41" s="59">
        <f>SUM(C36:C40)</f>
        <v>80</v>
      </c>
      <c r="D41" s="70"/>
    </row>
    <row r="42" spans="1:4" ht="15.75" thickBot="1" x14ac:dyDescent="0.3">
      <c r="A42" s="54" t="s">
        <v>30</v>
      </c>
      <c r="B42" s="57" t="s">
        <v>23</v>
      </c>
      <c r="C42" s="54">
        <v>42</v>
      </c>
      <c r="D42" s="69">
        <v>87</v>
      </c>
    </row>
    <row r="43" spans="1:4" x14ac:dyDescent="0.25">
      <c r="A43" s="51" t="s">
        <v>31</v>
      </c>
      <c r="B43" s="71" t="s">
        <v>32</v>
      </c>
      <c r="C43" s="58">
        <v>57</v>
      </c>
      <c r="D43" s="53">
        <v>212</v>
      </c>
    </row>
    <row r="44" spans="1:4" x14ac:dyDescent="0.25">
      <c r="A44" s="54"/>
      <c r="B44" s="72" t="s">
        <v>33</v>
      </c>
      <c r="C44" s="66">
        <v>55</v>
      </c>
      <c r="D44" s="56">
        <v>222</v>
      </c>
    </row>
    <row r="45" spans="1:4" x14ac:dyDescent="0.25">
      <c r="A45" s="54"/>
      <c r="B45" s="72" t="s">
        <v>34</v>
      </c>
      <c r="C45" s="66">
        <v>18</v>
      </c>
      <c r="D45" s="56">
        <v>114</v>
      </c>
    </row>
    <row r="46" spans="1:4" x14ac:dyDescent="0.25">
      <c r="A46" s="54"/>
      <c r="B46" s="72" t="s">
        <v>35</v>
      </c>
      <c r="C46" s="66">
        <v>4</v>
      </c>
      <c r="D46" s="56">
        <v>121</v>
      </c>
    </row>
    <row r="47" spans="1:4" x14ac:dyDescent="0.25">
      <c r="A47" s="54"/>
      <c r="B47" s="72" t="s">
        <v>36</v>
      </c>
      <c r="C47" s="66">
        <v>2</v>
      </c>
      <c r="D47" s="56">
        <v>125</v>
      </c>
    </row>
    <row r="48" spans="1:4" x14ac:dyDescent="0.25">
      <c r="A48" s="54"/>
      <c r="B48" s="72" t="s">
        <v>37</v>
      </c>
      <c r="C48" s="66">
        <v>10</v>
      </c>
      <c r="D48" s="56">
        <v>132</v>
      </c>
    </row>
    <row r="49" spans="1:4" x14ac:dyDescent="0.25">
      <c r="A49" s="54"/>
      <c r="B49" s="72" t="s">
        <v>8</v>
      </c>
      <c r="C49" s="66">
        <v>1</v>
      </c>
      <c r="D49" s="56">
        <v>244</v>
      </c>
    </row>
    <row r="50" spans="1:4" ht="15.75" thickBot="1" x14ac:dyDescent="0.3">
      <c r="A50" s="59"/>
      <c r="B50" s="59" t="s">
        <v>9</v>
      </c>
      <c r="C50" s="59">
        <f>SUM(C43:C49)</f>
        <v>147</v>
      </c>
      <c r="D50" s="60"/>
    </row>
    <row r="51" spans="1:4" ht="45.75" thickBot="1" x14ac:dyDescent="0.3">
      <c r="A51" s="48" t="s">
        <v>0</v>
      </c>
      <c r="B51" s="73" t="s">
        <v>1</v>
      </c>
      <c r="C51" s="73" t="s">
        <v>2</v>
      </c>
      <c r="D51" s="62" t="s">
        <v>38</v>
      </c>
    </row>
    <row r="52" spans="1:4" x14ac:dyDescent="0.25">
      <c r="A52" s="51"/>
      <c r="B52" s="52" t="s">
        <v>23</v>
      </c>
      <c r="C52" s="58">
        <v>6</v>
      </c>
      <c r="D52" s="64">
        <v>152</v>
      </c>
    </row>
    <row r="53" spans="1:4" x14ac:dyDescent="0.25">
      <c r="A53" s="54" t="s">
        <v>40</v>
      </c>
      <c r="B53" s="55" t="s">
        <v>41</v>
      </c>
      <c r="C53" s="66">
        <v>1</v>
      </c>
      <c r="D53" s="68">
        <v>77</v>
      </c>
    </row>
    <row r="54" spans="1:4" x14ac:dyDescent="0.25">
      <c r="A54" s="54"/>
      <c r="B54" s="55" t="s">
        <v>41</v>
      </c>
      <c r="C54" s="66">
        <v>1</v>
      </c>
      <c r="D54" s="68">
        <v>77</v>
      </c>
    </row>
    <row r="55" spans="1:4" ht="15.75" thickBot="1" x14ac:dyDescent="0.3">
      <c r="A55" s="59"/>
      <c r="B55" s="60" t="s">
        <v>9</v>
      </c>
      <c r="C55" s="59">
        <f>SUM(C52:C54)</f>
        <v>8</v>
      </c>
      <c r="D55" s="74"/>
    </row>
    <row r="56" spans="1:4" x14ac:dyDescent="0.25">
      <c r="A56" s="61"/>
      <c r="B56" s="61"/>
      <c r="C56" s="61">
        <f>C5+C8+C10+C17+C24+C29+C35+C41+C42+C50+C55</f>
        <v>2975</v>
      </c>
      <c r="D56" s="61"/>
    </row>
    <row r="57" spans="1:4" ht="15.75" thickBot="1" x14ac:dyDescent="0.3"/>
    <row r="58" spans="1:4" ht="45.75" thickBot="1" x14ac:dyDescent="0.3">
      <c r="A58" s="48" t="s">
        <v>0</v>
      </c>
      <c r="B58" s="48" t="s">
        <v>1</v>
      </c>
      <c r="C58" s="49" t="s">
        <v>2</v>
      </c>
      <c r="D58" s="75" t="s">
        <v>3</v>
      </c>
    </row>
    <row r="59" spans="1:4" x14ac:dyDescent="0.25">
      <c r="A59" s="54" t="s">
        <v>42</v>
      </c>
      <c r="B59" s="55" t="s">
        <v>23</v>
      </c>
      <c r="C59" s="55">
        <v>63</v>
      </c>
      <c r="D59" s="67">
        <v>106</v>
      </c>
    </row>
    <row r="60" spans="1:4" x14ac:dyDescent="0.25">
      <c r="A60" s="66" t="s">
        <v>43</v>
      </c>
      <c r="B60" s="55" t="s">
        <v>44</v>
      </c>
      <c r="C60" s="55">
        <v>27</v>
      </c>
      <c r="D60" s="67">
        <v>96</v>
      </c>
    </row>
    <row r="61" spans="1:4" x14ac:dyDescent="0.25">
      <c r="A61" s="54"/>
      <c r="B61" s="55" t="s">
        <v>45</v>
      </c>
      <c r="C61" s="55">
        <v>2</v>
      </c>
      <c r="D61" s="67">
        <v>171</v>
      </c>
    </row>
    <row r="62" spans="1:4" x14ac:dyDescent="0.25">
      <c r="A62" s="54"/>
      <c r="B62" s="55" t="s">
        <v>46</v>
      </c>
      <c r="C62" s="55">
        <v>3</v>
      </c>
      <c r="D62" s="67">
        <v>220</v>
      </c>
    </row>
    <row r="63" spans="1:4" x14ac:dyDescent="0.25">
      <c r="A63" s="54"/>
      <c r="B63" s="55" t="s">
        <v>47</v>
      </c>
      <c r="C63" s="55">
        <v>1</v>
      </c>
      <c r="D63" s="67">
        <v>193</v>
      </c>
    </row>
    <row r="64" spans="1:4" x14ac:dyDescent="0.25">
      <c r="A64" s="54"/>
      <c r="B64" s="55" t="s">
        <v>76</v>
      </c>
      <c r="C64" s="55">
        <v>1</v>
      </c>
      <c r="D64" s="67">
        <v>119</v>
      </c>
    </row>
    <row r="65" spans="1:4" x14ac:dyDescent="0.25">
      <c r="A65" s="54"/>
      <c r="B65" s="55" t="s">
        <v>77</v>
      </c>
      <c r="C65" s="55">
        <v>1</v>
      </c>
      <c r="D65" s="67">
        <v>146</v>
      </c>
    </row>
    <row r="66" spans="1:4" x14ac:dyDescent="0.25">
      <c r="A66" s="54"/>
      <c r="B66" s="55" t="s">
        <v>78</v>
      </c>
      <c r="C66" s="55">
        <v>1</v>
      </c>
      <c r="D66" s="67">
        <v>97</v>
      </c>
    </row>
    <row r="67" spans="1:4" x14ac:dyDescent="0.25">
      <c r="A67" s="54"/>
      <c r="B67" s="55" t="s">
        <v>79</v>
      </c>
      <c r="C67" s="55">
        <v>1</v>
      </c>
      <c r="D67" s="67">
        <v>32</v>
      </c>
    </row>
    <row r="68" spans="1:4" ht="15.75" thickBot="1" x14ac:dyDescent="0.3">
      <c r="A68" s="59"/>
      <c r="B68" s="60" t="s">
        <v>9</v>
      </c>
      <c r="C68" s="60">
        <f>SUM(C59:C67)</f>
        <v>100</v>
      </c>
      <c r="D68" s="59"/>
    </row>
    <row r="69" spans="1:4" ht="15.75" thickBot="1" x14ac:dyDescent="0.3"/>
    <row r="70" spans="1:4" ht="45.75" thickBot="1" x14ac:dyDescent="0.3">
      <c r="A70" s="48" t="s">
        <v>0</v>
      </c>
      <c r="B70" s="73" t="s">
        <v>1</v>
      </c>
      <c r="C70" s="73" t="s">
        <v>2</v>
      </c>
      <c r="D70" s="62" t="s">
        <v>52</v>
      </c>
    </row>
    <row r="71" spans="1:4" x14ac:dyDescent="0.25">
      <c r="A71" s="76" t="s">
        <v>54</v>
      </c>
      <c r="B71" s="71" t="s">
        <v>55</v>
      </c>
      <c r="C71" s="58">
        <v>11</v>
      </c>
      <c r="D71" s="64">
        <v>178</v>
      </c>
    </row>
    <row r="72" spans="1:4" x14ac:dyDescent="0.25">
      <c r="A72" s="77" t="s">
        <v>80</v>
      </c>
      <c r="B72" s="72" t="s">
        <v>57</v>
      </c>
      <c r="C72" s="66">
        <v>3</v>
      </c>
      <c r="D72" s="67">
        <v>210</v>
      </c>
    </row>
    <row r="73" spans="1:4" x14ac:dyDescent="0.25">
      <c r="A73" s="77" t="s">
        <v>58</v>
      </c>
      <c r="B73" s="72" t="s">
        <v>59</v>
      </c>
      <c r="C73" s="66">
        <v>103</v>
      </c>
      <c r="D73" s="67">
        <v>202</v>
      </c>
    </row>
    <row r="74" spans="1:4" x14ac:dyDescent="0.25">
      <c r="A74" s="78"/>
      <c r="B74" s="72" t="s">
        <v>60</v>
      </c>
      <c r="C74" s="66">
        <v>93</v>
      </c>
      <c r="D74" s="67">
        <v>220</v>
      </c>
    </row>
    <row r="75" spans="1:4" x14ac:dyDescent="0.25">
      <c r="A75" s="78"/>
      <c r="B75" s="72" t="s">
        <v>61</v>
      </c>
      <c r="C75" s="66">
        <v>10</v>
      </c>
      <c r="D75" s="67">
        <v>226</v>
      </c>
    </row>
    <row r="76" spans="1:4" x14ac:dyDescent="0.25">
      <c r="A76" s="78"/>
      <c r="B76" s="72" t="s">
        <v>62</v>
      </c>
      <c r="C76" s="66">
        <v>15</v>
      </c>
      <c r="D76" s="67">
        <v>232</v>
      </c>
    </row>
    <row r="77" spans="1:4" x14ac:dyDescent="0.25">
      <c r="A77" s="78"/>
      <c r="B77" s="72" t="s">
        <v>63</v>
      </c>
      <c r="C77" s="66">
        <v>2</v>
      </c>
      <c r="D77" s="67">
        <v>249</v>
      </c>
    </row>
    <row r="78" spans="1:4" x14ac:dyDescent="0.25">
      <c r="A78" s="78"/>
      <c r="B78" s="72" t="s">
        <v>64</v>
      </c>
      <c r="C78" s="66">
        <v>1</v>
      </c>
      <c r="D78" s="67">
        <v>121</v>
      </c>
    </row>
    <row r="79" spans="1:4" x14ac:dyDescent="0.25">
      <c r="A79" s="78"/>
      <c r="B79" s="72" t="s">
        <v>76</v>
      </c>
      <c r="C79" s="66">
        <v>1</v>
      </c>
      <c r="D79" s="67">
        <v>105</v>
      </c>
    </row>
    <row r="80" spans="1:4" x14ac:dyDescent="0.25">
      <c r="A80" s="78"/>
      <c r="B80" s="72" t="s">
        <v>76</v>
      </c>
      <c r="C80" s="66">
        <v>5</v>
      </c>
      <c r="D80" s="67">
        <v>111</v>
      </c>
    </row>
    <row r="81" spans="1:4" ht="15.75" thickBot="1" x14ac:dyDescent="0.3">
      <c r="A81" s="79"/>
      <c r="B81" s="59" t="s">
        <v>9</v>
      </c>
      <c r="C81" s="59">
        <f>SUM(C71:C80)</f>
        <v>244</v>
      </c>
      <c r="D81" s="80"/>
    </row>
    <row r="82" spans="1:4" x14ac:dyDescent="0.25">
      <c r="A82" s="61"/>
      <c r="B82" s="81"/>
      <c r="C82" s="61"/>
      <c r="D82" s="82"/>
    </row>
    <row r="83" spans="1:4" x14ac:dyDescent="0.25">
      <c r="A83" t="s">
        <v>81</v>
      </c>
    </row>
    <row r="84" spans="1:4" x14ac:dyDescent="0.25">
      <c r="A84" t="s">
        <v>82</v>
      </c>
    </row>
  </sheetData>
  <mergeCells count="2">
    <mergeCell ref="A2:A5"/>
    <mergeCell ref="A6:A8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4B98D-14D5-4E21-A96A-4E03319F087B}">
  <dimension ref="A1:D74"/>
  <sheetViews>
    <sheetView workbookViewId="0">
      <selection activeCell="D7" sqref="D7"/>
    </sheetView>
  </sheetViews>
  <sheetFormatPr defaultRowHeight="15" x14ac:dyDescent="0.25"/>
  <cols>
    <col min="1" max="1" width="47.85546875" bestFit="1" customWidth="1"/>
    <col min="2" max="2" width="43" bestFit="1" customWidth="1"/>
    <col min="3" max="3" width="7" bestFit="1" customWidth="1"/>
  </cols>
  <sheetData>
    <row r="1" spans="1:4" ht="45.75" thickBot="1" x14ac:dyDescent="0.3">
      <c r="A1" s="1" t="s">
        <v>0</v>
      </c>
      <c r="B1" s="2" t="s">
        <v>1</v>
      </c>
      <c r="C1" s="2" t="s">
        <v>2</v>
      </c>
      <c r="D1" s="86" t="s">
        <v>84</v>
      </c>
    </row>
    <row r="2" spans="1:4" x14ac:dyDescent="0.25">
      <c r="A2" s="152" t="s">
        <v>5</v>
      </c>
      <c r="B2" s="6" t="s">
        <v>6</v>
      </c>
      <c r="C2" s="6">
        <v>17</v>
      </c>
      <c r="D2" s="6">
        <v>147</v>
      </c>
    </row>
    <row r="3" spans="1:4" x14ac:dyDescent="0.25">
      <c r="A3" s="153"/>
      <c r="B3" s="10" t="s">
        <v>7</v>
      </c>
      <c r="C3" s="10">
        <v>571</v>
      </c>
      <c r="D3" s="10">
        <v>129</v>
      </c>
    </row>
    <row r="4" spans="1:4" x14ac:dyDescent="0.25">
      <c r="A4" s="153"/>
      <c r="B4" s="10" t="s">
        <v>85</v>
      </c>
      <c r="C4" s="10">
        <v>102</v>
      </c>
      <c r="D4" s="10">
        <v>98</v>
      </c>
    </row>
    <row r="5" spans="1:4" ht="15.75" thickBot="1" x14ac:dyDescent="0.3">
      <c r="A5" s="154"/>
      <c r="B5" s="3" t="s">
        <v>9</v>
      </c>
      <c r="C5" s="3">
        <f>SUM(C2:C4)</f>
        <v>690</v>
      </c>
      <c r="D5" s="3"/>
    </row>
    <row r="6" spans="1:4" x14ac:dyDescent="0.25">
      <c r="A6" s="152" t="s">
        <v>11</v>
      </c>
      <c r="B6" s="13" t="s">
        <v>7</v>
      </c>
      <c r="C6" s="6">
        <v>166</v>
      </c>
      <c r="D6" s="6">
        <v>129</v>
      </c>
    </row>
    <row r="7" spans="1:4" x14ac:dyDescent="0.25">
      <c r="A7" s="153"/>
      <c r="B7" s="20" t="s">
        <v>47</v>
      </c>
      <c r="C7" s="10">
        <v>4</v>
      </c>
      <c r="D7" s="10">
        <v>129</v>
      </c>
    </row>
    <row r="8" spans="1:4" ht="15.75" thickBot="1" x14ac:dyDescent="0.3">
      <c r="A8" s="153"/>
      <c r="B8" s="9" t="s">
        <v>9</v>
      </c>
      <c r="C8" s="16">
        <f>SUM(C6:C7)</f>
        <v>170</v>
      </c>
      <c r="D8" s="3"/>
    </row>
    <row r="9" spans="1:4" x14ac:dyDescent="0.25">
      <c r="A9" s="152" t="s">
        <v>86</v>
      </c>
      <c r="B9" s="13" t="s">
        <v>87</v>
      </c>
      <c r="C9" s="6">
        <v>45</v>
      </c>
      <c r="D9" s="87"/>
    </row>
    <row r="10" spans="1:4" ht="15.75" thickBot="1" x14ac:dyDescent="0.3">
      <c r="A10" s="154"/>
      <c r="B10" s="15" t="s">
        <v>9</v>
      </c>
      <c r="C10" s="16">
        <f>SUM(C9:C9)</f>
        <v>45</v>
      </c>
      <c r="D10" s="16"/>
    </row>
    <row r="11" spans="1:4" x14ac:dyDescent="0.25">
      <c r="A11" s="153" t="s">
        <v>17</v>
      </c>
      <c r="B11" s="6" t="s">
        <v>6</v>
      </c>
      <c r="C11" s="18">
        <v>134</v>
      </c>
      <c r="D11" s="10">
        <v>272</v>
      </c>
    </row>
    <row r="12" spans="1:4" x14ac:dyDescent="0.25">
      <c r="A12" s="153"/>
      <c r="B12" s="10" t="s">
        <v>7</v>
      </c>
      <c r="C12" s="18">
        <v>228</v>
      </c>
      <c r="D12" s="10">
        <v>230</v>
      </c>
    </row>
    <row r="13" spans="1:4" x14ac:dyDescent="0.25">
      <c r="A13" s="153"/>
      <c r="B13" s="10" t="s">
        <v>85</v>
      </c>
      <c r="C13" s="18">
        <v>92</v>
      </c>
      <c r="D13" s="10">
        <v>147</v>
      </c>
    </row>
    <row r="14" spans="1:4" ht="15.75" thickBot="1" x14ac:dyDescent="0.3">
      <c r="A14" s="154"/>
      <c r="B14" s="16" t="s">
        <v>9</v>
      </c>
      <c r="C14" s="16">
        <f>SUM(C11:C13)</f>
        <v>454</v>
      </c>
      <c r="D14" s="16"/>
    </row>
    <row r="15" spans="1:4" x14ac:dyDescent="0.25">
      <c r="A15" s="152" t="s">
        <v>19</v>
      </c>
      <c r="B15" s="6" t="s">
        <v>6</v>
      </c>
      <c r="C15" s="10">
        <v>104</v>
      </c>
      <c r="D15" s="10">
        <v>272</v>
      </c>
    </row>
    <row r="16" spans="1:4" x14ac:dyDescent="0.25">
      <c r="A16" s="153"/>
      <c r="B16" s="10" t="s">
        <v>7</v>
      </c>
      <c r="C16" s="10">
        <v>119</v>
      </c>
      <c r="D16" s="10">
        <v>243</v>
      </c>
    </row>
    <row r="17" spans="1:4" x14ac:dyDescent="0.25">
      <c r="A17" s="153"/>
      <c r="B17" s="10" t="s">
        <v>85</v>
      </c>
      <c r="C17" s="10">
        <v>182</v>
      </c>
      <c r="D17" s="10">
        <v>152</v>
      </c>
    </row>
    <row r="18" spans="1:4" ht="15.75" thickBot="1" x14ac:dyDescent="0.3">
      <c r="A18" s="154"/>
      <c r="B18" s="16" t="s">
        <v>9</v>
      </c>
      <c r="C18" s="16">
        <f>SUM(C15:C17)</f>
        <v>405</v>
      </c>
      <c r="D18" s="16"/>
    </row>
    <row r="19" spans="1:4" x14ac:dyDescent="0.25">
      <c r="A19" s="152" t="s">
        <v>22</v>
      </c>
      <c r="B19" s="10" t="s">
        <v>7</v>
      </c>
      <c r="C19" s="18">
        <v>156</v>
      </c>
      <c r="D19" s="10">
        <v>223</v>
      </c>
    </row>
    <row r="20" spans="1:4" x14ac:dyDescent="0.25">
      <c r="A20" s="153"/>
      <c r="B20" s="10" t="s">
        <v>23</v>
      </c>
      <c r="C20" s="18">
        <v>55</v>
      </c>
      <c r="D20" s="10">
        <v>199</v>
      </c>
    </row>
    <row r="21" spans="1:4" x14ac:dyDescent="0.25">
      <c r="A21" s="153"/>
      <c r="B21" s="10" t="s">
        <v>85</v>
      </c>
      <c r="C21" s="10">
        <v>120</v>
      </c>
      <c r="D21" s="10">
        <v>147</v>
      </c>
    </row>
    <row r="22" spans="1:4" x14ac:dyDescent="0.25">
      <c r="A22" s="153"/>
      <c r="B22" s="10" t="s">
        <v>88</v>
      </c>
      <c r="C22" s="10">
        <v>8</v>
      </c>
      <c r="D22" s="10">
        <v>140</v>
      </c>
    </row>
    <row r="23" spans="1:4" ht="15.75" thickBot="1" x14ac:dyDescent="0.3">
      <c r="A23" s="153"/>
      <c r="B23" s="3" t="s">
        <v>9</v>
      </c>
      <c r="C23" s="3">
        <f>SUM(C19:C22)</f>
        <v>339</v>
      </c>
      <c r="D23" s="3"/>
    </row>
    <row r="24" spans="1:4" x14ac:dyDescent="0.25">
      <c r="A24" s="152" t="s">
        <v>25</v>
      </c>
      <c r="B24" s="13" t="s">
        <v>7</v>
      </c>
      <c r="C24" s="13">
        <v>61</v>
      </c>
      <c r="D24" s="13">
        <v>188</v>
      </c>
    </row>
    <row r="25" spans="1:4" x14ac:dyDescent="0.25">
      <c r="A25" s="153"/>
      <c r="B25" s="19" t="s">
        <v>26</v>
      </c>
      <c r="C25" s="20">
        <v>30</v>
      </c>
      <c r="D25" s="20">
        <v>147</v>
      </c>
    </row>
    <row r="26" spans="1:4" x14ac:dyDescent="0.25">
      <c r="A26" s="153"/>
      <c r="B26" s="20" t="s">
        <v>23</v>
      </c>
      <c r="C26" s="20">
        <v>240</v>
      </c>
      <c r="D26" s="20">
        <v>159</v>
      </c>
    </row>
    <row r="27" spans="1:4" x14ac:dyDescent="0.25">
      <c r="A27" s="153"/>
      <c r="B27" s="20" t="s">
        <v>85</v>
      </c>
      <c r="C27" s="20">
        <v>24</v>
      </c>
      <c r="D27" s="19">
        <v>125</v>
      </c>
    </row>
    <row r="28" spans="1:4" x14ac:dyDescent="0.25">
      <c r="A28" s="153"/>
      <c r="B28" s="20" t="s">
        <v>88</v>
      </c>
      <c r="C28" s="20">
        <v>36</v>
      </c>
      <c r="D28" s="19">
        <v>120</v>
      </c>
    </row>
    <row r="29" spans="1:4" ht="15.75" thickBot="1" x14ac:dyDescent="0.3">
      <c r="A29" s="154"/>
      <c r="B29" s="9" t="s">
        <v>9</v>
      </c>
      <c r="C29" s="9">
        <f>SUM(C24:C28)</f>
        <v>391</v>
      </c>
      <c r="D29" s="9"/>
    </row>
    <row r="30" spans="1:4" x14ac:dyDescent="0.25">
      <c r="A30" s="152" t="s">
        <v>27</v>
      </c>
      <c r="B30" s="88" t="s">
        <v>7</v>
      </c>
      <c r="C30" s="88">
        <v>25</v>
      </c>
      <c r="D30" s="13">
        <v>154</v>
      </c>
    </row>
    <row r="31" spans="1:4" x14ac:dyDescent="0.25">
      <c r="A31" s="153"/>
      <c r="B31" s="89" t="s">
        <v>29</v>
      </c>
      <c r="C31" s="20">
        <v>17</v>
      </c>
      <c r="D31" s="20">
        <v>149</v>
      </c>
    </row>
    <row r="32" spans="1:4" x14ac:dyDescent="0.25">
      <c r="A32" s="153"/>
      <c r="B32" s="20" t="s">
        <v>23</v>
      </c>
      <c r="C32" s="20">
        <v>30</v>
      </c>
      <c r="D32" s="20">
        <v>138</v>
      </c>
    </row>
    <row r="33" spans="1:4" x14ac:dyDescent="0.25">
      <c r="A33" s="153"/>
      <c r="B33" s="20" t="s">
        <v>85</v>
      </c>
      <c r="C33" s="20">
        <v>18</v>
      </c>
      <c r="D33" s="20">
        <v>105</v>
      </c>
    </row>
    <row r="34" spans="1:4" x14ac:dyDescent="0.25">
      <c r="A34" s="153"/>
      <c r="B34" s="20" t="s">
        <v>88</v>
      </c>
      <c r="C34" s="20">
        <v>6</v>
      </c>
      <c r="D34" s="20">
        <v>99</v>
      </c>
    </row>
    <row r="35" spans="1:4" ht="15.75" thickBot="1" x14ac:dyDescent="0.3">
      <c r="A35" s="154"/>
      <c r="B35" s="15" t="s">
        <v>9</v>
      </c>
      <c r="C35" s="15">
        <f>SUM(C30:C34)</f>
        <v>96</v>
      </c>
      <c r="D35" s="15"/>
    </row>
    <row r="36" spans="1:4" ht="15.75" thickBot="1" x14ac:dyDescent="0.3">
      <c r="A36" s="41" t="s">
        <v>89</v>
      </c>
      <c r="B36" s="42" t="s">
        <v>23</v>
      </c>
      <c r="C36" s="9">
        <v>46</v>
      </c>
      <c r="D36" s="10">
        <v>129</v>
      </c>
    </row>
    <row r="37" spans="1:4" x14ac:dyDescent="0.25">
      <c r="A37" s="5"/>
      <c r="B37" s="6" t="s">
        <v>23</v>
      </c>
      <c r="C37" s="5">
        <v>6</v>
      </c>
      <c r="D37" s="13">
        <v>138</v>
      </c>
    </row>
    <row r="38" spans="1:4" x14ac:dyDescent="0.25">
      <c r="A38" s="9" t="s">
        <v>40</v>
      </c>
      <c r="B38" s="10" t="s">
        <v>41</v>
      </c>
      <c r="C38" s="9">
        <v>1</v>
      </c>
      <c r="D38" s="20">
        <v>42</v>
      </c>
    </row>
    <row r="39" spans="1:4" x14ac:dyDescent="0.25">
      <c r="A39" s="9"/>
      <c r="B39" s="10" t="s">
        <v>41</v>
      </c>
      <c r="C39" s="9">
        <v>1</v>
      </c>
      <c r="D39" s="20">
        <v>98</v>
      </c>
    </row>
    <row r="40" spans="1:4" ht="15.75" thickBot="1" x14ac:dyDescent="0.3">
      <c r="A40" s="9"/>
      <c r="B40" s="3" t="s">
        <v>9</v>
      </c>
      <c r="C40" s="9">
        <f>SUM(C37:C39)</f>
        <v>8</v>
      </c>
      <c r="D40" s="20"/>
    </row>
    <row r="41" spans="1:4" x14ac:dyDescent="0.25">
      <c r="A41" s="152" t="s">
        <v>31</v>
      </c>
      <c r="B41" s="23" t="s">
        <v>32</v>
      </c>
      <c r="C41" s="13">
        <v>63</v>
      </c>
      <c r="D41" s="23">
        <v>188</v>
      </c>
    </row>
    <row r="42" spans="1:4" x14ac:dyDescent="0.25">
      <c r="A42" s="153"/>
      <c r="B42" s="24" t="s">
        <v>33</v>
      </c>
      <c r="C42" s="20">
        <v>55</v>
      </c>
      <c r="D42" s="24">
        <v>198</v>
      </c>
    </row>
    <row r="43" spans="1:4" x14ac:dyDescent="0.25">
      <c r="A43" s="153"/>
      <c r="B43" s="24" t="s">
        <v>34</v>
      </c>
      <c r="C43" s="20">
        <v>18</v>
      </c>
      <c r="D43" s="24">
        <v>145</v>
      </c>
    </row>
    <row r="44" spans="1:4" x14ac:dyDescent="0.25">
      <c r="A44" s="153"/>
      <c r="B44" s="24" t="s">
        <v>35</v>
      </c>
      <c r="C44" s="20">
        <v>4</v>
      </c>
      <c r="D44" s="24">
        <v>151</v>
      </c>
    </row>
    <row r="45" spans="1:4" x14ac:dyDescent="0.25">
      <c r="A45" s="153"/>
      <c r="B45" s="24" t="s">
        <v>90</v>
      </c>
      <c r="C45" s="20">
        <v>4</v>
      </c>
      <c r="D45" s="24">
        <v>113</v>
      </c>
    </row>
    <row r="46" spans="1:4" x14ac:dyDescent="0.25">
      <c r="A46" s="153"/>
      <c r="B46" s="24" t="s">
        <v>91</v>
      </c>
      <c r="C46" s="20">
        <v>20</v>
      </c>
      <c r="D46" s="24">
        <v>118</v>
      </c>
    </row>
    <row r="47" spans="1:4" x14ac:dyDescent="0.25">
      <c r="A47" s="153"/>
      <c r="B47" s="24" t="s">
        <v>85</v>
      </c>
      <c r="C47" s="20">
        <v>2</v>
      </c>
      <c r="D47" s="24">
        <v>134</v>
      </c>
    </row>
    <row r="48" spans="1:4" ht="15.75" thickBot="1" x14ac:dyDescent="0.3">
      <c r="A48" s="154"/>
      <c r="B48" s="15" t="s">
        <v>9</v>
      </c>
      <c r="C48" s="15">
        <f>SUM(C41:C47)</f>
        <v>166</v>
      </c>
      <c r="D48" s="15"/>
    </row>
    <row r="49" spans="1:4" x14ac:dyDescent="0.25">
      <c r="A49" s="17"/>
      <c r="B49" s="17"/>
      <c r="C49" s="17">
        <f>C5+C8+C10+C14+C18+C23+C29+C35+C36+C40+C48</f>
        <v>2810</v>
      </c>
      <c r="D49" s="17"/>
    </row>
    <row r="50" spans="1:4" ht="15.75" thickBot="1" x14ac:dyDescent="0.3">
      <c r="A50" s="38"/>
      <c r="B50" s="38"/>
      <c r="C50" s="38"/>
      <c r="D50" s="38"/>
    </row>
    <row r="51" spans="1:4" ht="75.75" thickBot="1" x14ac:dyDescent="0.3">
      <c r="A51" s="1" t="s">
        <v>0</v>
      </c>
      <c r="B51" s="1" t="s">
        <v>1</v>
      </c>
      <c r="C51" s="2" t="s">
        <v>2</v>
      </c>
      <c r="D51" s="90" t="s">
        <v>83</v>
      </c>
    </row>
    <row r="52" spans="1:4" x14ac:dyDescent="0.25">
      <c r="A52" s="153" t="s">
        <v>93</v>
      </c>
      <c r="B52" s="10" t="s">
        <v>23</v>
      </c>
      <c r="C52" s="10">
        <v>66</v>
      </c>
      <c r="D52" s="10">
        <v>97</v>
      </c>
    </row>
    <row r="53" spans="1:4" x14ac:dyDescent="0.25">
      <c r="A53" s="153"/>
      <c r="B53" s="10" t="s">
        <v>44</v>
      </c>
      <c r="C53" s="10">
        <v>27</v>
      </c>
      <c r="D53" s="10">
        <v>88</v>
      </c>
    </row>
    <row r="54" spans="1:4" x14ac:dyDescent="0.25">
      <c r="A54" s="153"/>
      <c r="B54" s="10" t="s">
        <v>45</v>
      </c>
      <c r="C54" s="10">
        <v>3</v>
      </c>
      <c r="D54" s="10">
        <v>157</v>
      </c>
    </row>
    <row r="55" spans="1:4" x14ac:dyDescent="0.25">
      <c r="A55" s="153"/>
      <c r="B55" s="10" t="s">
        <v>46</v>
      </c>
      <c r="C55" s="10">
        <v>2</v>
      </c>
      <c r="D55" s="10">
        <v>203</v>
      </c>
    </row>
    <row r="56" spans="1:4" x14ac:dyDescent="0.25">
      <c r="A56" s="153"/>
      <c r="B56" s="10" t="s">
        <v>47</v>
      </c>
      <c r="C56" s="10">
        <v>2</v>
      </c>
      <c r="D56" s="10">
        <v>177</v>
      </c>
    </row>
    <row r="57" spans="1:4" x14ac:dyDescent="0.25">
      <c r="A57" s="153"/>
      <c r="B57" s="10" t="s">
        <v>77</v>
      </c>
      <c r="C57" s="10">
        <v>2</v>
      </c>
      <c r="D57" s="10" t="s">
        <v>94</v>
      </c>
    </row>
    <row r="58" spans="1:4" x14ac:dyDescent="0.25">
      <c r="A58" s="153"/>
      <c r="B58" s="10" t="s">
        <v>78</v>
      </c>
      <c r="C58" s="10">
        <v>1</v>
      </c>
      <c r="D58" s="10" t="s">
        <v>94</v>
      </c>
    </row>
    <row r="59" spans="1:4" x14ac:dyDescent="0.25">
      <c r="A59" s="153"/>
      <c r="B59" s="10" t="s">
        <v>79</v>
      </c>
      <c r="C59" s="10">
        <v>1</v>
      </c>
      <c r="D59" s="10" t="s">
        <v>94</v>
      </c>
    </row>
    <row r="60" spans="1:4" ht="15.75" thickBot="1" x14ac:dyDescent="0.3">
      <c r="A60" s="154"/>
      <c r="B60" s="16" t="s">
        <v>9</v>
      </c>
      <c r="C60" s="16">
        <f>SUM(C52:C59)</f>
        <v>104</v>
      </c>
      <c r="D60" s="16"/>
    </row>
    <row r="61" spans="1:4" ht="15.75" thickBot="1" x14ac:dyDescent="0.3">
      <c r="A61" s="38"/>
      <c r="B61" s="38"/>
      <c r="C61" s="38"/>
      <c r="D61" s="38"/>
    </row>
    <row r="62" spans="1:4" ht="45.75" thickBot="1" x14ac:dyDescent="0.3">
      <c r="A62" s="1" t="s">
        <v>0</v>
      </c>
      <c r="B62" s="25" t="s">
        <v>1</v>
      </c>
      <c r="C62" s="25" t="s">
        <v>2</v>
      </c>
      <c r="D62" s="26" t="s">
        <v>95</v>
      </c>
    </row>
    <row r="63" spans="1:4" x14ac:dyDescent="0.25">
      <c r="A63" s="158" t="s">
        <v>96</v>
      </c>
      <c r="B63" s="23" t="s">
        <v>55</v>
      </c>
      <c r="C63" s="13">
        <v>11</v>
      </c>
      <c r="D63" s="13">
        <v>166</v>
      </c>
    </row>
    <row r="64" spans="1:4" x14ac:dyDescent="0.25">
      <c r="A64" s="159"/>
      <c r="B64" s="24" t="s">
        <v>57</v>
      </c>
      <c r="C64" s="20">
        <v>3</v>
      </c>
      <c r="D64" s="20">
        <v>195</v>
      </c>
    </row>
    <row r="65" spans="1:4" x14ac:dyDescent="0.25">
      <c r="A65" s="159"/>
      <c r="B65" s="24" t="s">
        <v>59</v>
      </c>
      <c r="C65" s="20">
        <v>109</v>
      </c>
      <c r="D65" s="24">
        <v>187</v>
      </c>
    </row>
    <row r="66" spans="1:4" x14ac:dyDescent="0.25">
      <c r="A66" s="159"/>
      <c r="B66" s="24" t="s">
        <v>60</v>
      </c>
      <c r="C66" s="20">
        <v>98</v>
      </c>
      <c r="D66" s="24">
        <v>205</v>
      </c>
    </row>
    <row r="67" spans="1:4" x14ac:dyDescent="0.25">
      <c r="A67" s="159"/>
      <c r="B67" s="24" t="s">
        <v>61</v>
      </c>
      <c r="C67" s="20">
        <v>12</v>
      </c>
      <c r="D67" s="24">
        <v>210</v>
      </c>
    </row>
    <row r="68" spans="1:4" x14ac:dyDescent="0.25">
      <c r="A68" s="159"/>
      <c r="B68" s="24" t="s">
        <v>62</v>
      </c>
      <c r="C68" s="20">
        <v>17</v>
      </c>
      <c r="D68" s="24">
        <v>215</v>
      </c>
    </row>
    <row r="69" spans="1:4" x14ac:dyDescent="0.25">
      <c r="A69" s="159"/>
      <c r="B69" s="24" t="s">
        <v>63</v>
      </c>
      <c r="C69" s="20">
        <v>4</v>
      </c>
      <c r="D69" s="24">
        <v>231</v>
      </c>
    </row>
    <row r="70" spans="1:4" x14ac:dyDescent="0.25">
      <c r="A70" s="159"/>
      <c r="B70" s="24" t="s">
        <v>64</v>
      </c>
      <c r="C70" s="20">
        <v>2</v>
      </c>
      <c r="D70" s="24">
        <v>113</v>
      </c>
    </row>
    <row r="71" spans="1:4" x14ac:dyDescent="0.25">
      <c r="A71" s="159"/>
      <c r="B71" s="24" t="s">
        <v>76</v>
      </c>
      <c r="C71" s="20">
        <v>1</v>
      </c>
      <c r="D71" s="24">
        <v>97</v>
      </c>
    </row>
    <row r="72" spans="1:4" x14ac:dyDescent="0.25">
      <c r="A72" s="159"/>
      <c r="B72" s="24" t="s">
        <v>76</v>
      </c>
      <c r="C72" s="20">
        <v>5</v>
      </c>
      <c r="D72" s="24">
        <v>103</v>
      </c>
    </row>
    <row r="73" spans="1:4" ht="15.75" thickBot="1" x14ac:dyDescent="0.3">
      <c r="A73" s="160"/>
      <c r="B73" s="15" t="s">
        <v>9</v>
      </c>
      <c r="C73" s="15">
        <v>262</v>
      </c>
      <c r="D73" s="15"/>
    </row>
    <row r="74" spans="1:4" x14ac:dyDescent="0.25">
      <c r="A74" s="38"/>
      <c r="B74" s="38"/>
      <c r="C74" s="38"/>
      <c r="D74" s="38"/>
    </row>
  </sheetData>
  <mergeCells count="11">
    <mergeCell ref="A24:A29"/>
    <mergeCell ref="A30:A35"/>
    <mergeCell ref="A41:A48"/>
    <mergeCell ref="A52:A60"/>
    <mergeCell ref="A63:A73"/>
    <mergeCell ref="A19:A23"/>
    <mergeCell ref="A2:A5"/>
    <mergeCell ref="A6:A8"/>
    <mergeCell ref="A9:A10"/>
    <mergeCell ref="A11:A14"/>
    <mergeCell ref="A15:A18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50806-0236-44DB-AA18-F3F585233C06}">
  <dimension ref="A1:D71"/>
  <sheetViews>
    <sheetView workbookViewId="0">
      <selection activeCell="G87" sqref="G87"/>
    </sheetView>
  </sheetViews>
  <sheetFormatPr defaultRowHeight="15" x14ac:dyDescent="0.25"/>
  <cols>
    <col min="1" max="1" width="47.85546875" bestFit="1" customWidth="1"/>
    <col min="2" max="2" width="43" bestFit="1" customWidth="1"/>
  </cols>
  <sheetData>
    <row r="1" spans="1:4" ht="45.75" thickBot="1" x14ac:dyDescent="0.3">
      <c r="A1" s="48" t="s">
        <v>0</v>
      </c>
      <c r="B1" s="49" t="s">
        <v>1</v>
      </c>
      <c r="C1" s="49" t="s">
        <v>2</v>
      </c>
      <c r="D1" s="50" t="s">
        <v>92</v>
      </c>
    </row>
    <row r="2" spans="1:4" x14ac:dyDescent="0.25">
      <c r="A2" s="155" t="s">
        <v>5</v>
      </c>
      <c r="B2" s="52" t="s">
        <v>6</v>
      </c>
      <c r="C2" s="52">
        <v>17</v>
      </c>
      <c r="D2" s="53">
        <v>152.67500000000001</v>
      </c>
    </row>
    <row r="3" spans="1:4" x14ac:dyDescent="0.25">
      <c r="A3" s="156"/>
      <c r="B3" s="55" t="s">
        <v>7</v>
      </c>
      <c r="C3" s="55">
        <v>571</v>
      </c>
      <c r="D3" s="56">
        <v>134.22499999999999</v>
      </c>
    </row>
    <row r="4" spans="1:4" x14ac:dyDescent="0.25">
      <c r="A4" s="156"/>
      <c r="B4" s="55" t="s">
        <v>85</v>
      </c>
      <c r="C4" s="55">
        <v>102</v>
      </c>
      <c r="D4" s="56">
        <v>102.45</v>
      </c>
    </row>
    <row r="5" spans="1:4" ht="15.75" thickBot="1" x14ac:dyDescent="0.3">
      <c r="A5" s="157"/>
      <c r="B5" s="57" t="s">
        <v>9</v>
      </c>
      <c r="C5" s="57">
        <f>SUM(C2:C4)</f>
        <v>690</v>
      </c>
      <c r="D5" s="57"/>
    </row>
    <row r="6" spans="1:4" x14ac:dyDescent="0.25">
      <c r="A6" s="155" t="s">
        <v>11</v>
      </c>
      <c r="B6" s="58" t="s">
        <v>7</v>
      </c>
      <c r="C6" s="52">
        <v>166</v>
      </c>
      <c r="D6" s="53">
        <v>134.22499999999999</v>
      </c>
    </row>
    <row r="7" spans="1:4" x14ac:dyDescent="0.25">
      <c r="A7" s="156"/>
      <c r="B7" s="66" t="s">
        <v>47</v>
      </c>
      <c r="C7" s="55">
        <v>6</v>
      </c>
      <c r="D7" s="56">
        <v>134.22499999999999</v>
      </c>
    </row>
    <row r="8" spans="1:4" ht="15.75" thickBot="1" x14ac:dyDescent="0.3">
      <c r="A8" s="157"/>
      <c r="B8" s="59" t="s">
        <v>9</v>
      </c>
      <c r="C8" s="60">
        <f>SUM(C6:C7)</f>
        <v>172</v>
      </c>
      <c r="D8" s="60"/>
    </row>
    <row r="9" spans="1:4" x14ac:dyDescent="0.25">
      <c r="A9" s="156" t="s">
        <v>17</v>
      </c>
      <c r="B9" s="52" t="s">
        <v>6</v>
      </c>
      <c r="C9" s="63">
        <v>134</v>
      </c>
      <c r="D9" s="56">
        <v>280.8</v>
      </c>
    </row>
    <row r="10" spans="1:4" x14ac:dyDescent="0.25">
      <c r="A10" s="156"/>
      <c r="B10" s="55" t="s">
        <v>7</v>
      </c>
      <c r="C10" s="63">
        <v>228</v>
      </c>
      <c r="D10" s="56">
        <v>237.75</v>
      </c>
    </row>
    <row r="11" spans="1:4" x14ac:dyDescent="0.25">
      <c r="A11" s="156"/>
      <c r="B11" s="55" t="s">
        <v>85</v>
      </c>
      <c r="C11" s="63">
        <v>92</v>
      </c>
      <c r="D11" s="56">
        <v>152.67500000000001</v>
      </c>
    </row>
    <row r="12" spans="1:4" ht="15.75" thickBot="1" x14ac:dyDescent="0.3">
      <c r="A12" s="157"/>
      <c r="B12" s="60" t="s">
        <v>9</v>
      </c>
      <c r="C12" s="60">
        <f>SUM(C9:C11)</f>
        <v>454</v>
      </c>
      <c r="D12" s="57"/>
    </row>
    <row r="13" spans="1:4" x14ac:dyDescent="0.25">
      <c r="A13" s="155" t="s">
        <v>19</v>
      </c>
      <c r="B13" s="52" t="s">
        <v>6</v>
      </c>
      <c r="C13" s="55">
        <v>104</v>
      </c>
      <c r="D13" s="53">
        <v>280.8</v>
      </c>
    </row>
    <row r="14" spans="1:4" x14ac:dyDescent="0.25">
      <c r="A14" s="156"/>
      <c r="B14" s="55" t="s">
        <v>7</v>
      </c>
      <c r="C14" s="55">
        <v>120</v>
      </c>
      <c r="D14" s="56">
        <v>251.07499999999999</v>
      </c>
    </row>
    <row r="15" spans="1:4" x14ac:dyDescent="0.25">
      <c r="A15" s="156"/>
      <c r="B15" s="55" t="s">
        <v>85</v>
      </c>
      <c r="C15" s="55">
        <v>180</v>
      </c>
      <c r="D15" s="56">
        <v>157.80000000000001</v>
      </c>
    </row>
    <row r="16" spans="1:4" ht="15.75" thickBot="1" x14ac:dyDescent="0.3">
      <c r="A16" s="157"/>
      <c r="B16" s="60" t="s">
        <v>9</v>
      </c>
      <c r="C16" s="60">
        <f>SUM(C13:C15)</f>
        <v>404</v>
      </c>
      <c r="D16" s="57"/>
    </row>
    <row r="17" spans="1:4" x14ac:dyDescent="0.25">
      <c r="A17" s="155" t="s">
        <v>22</v>
      </c>
      <c r="B17" s="55" t="s">
        <v>7</v>
      </c>
      <c r="C17" s="63">
        <v>156</v>
      </c>
      <c r="D17" s="53">
        <v>230.57499999999999</v>
      </c>
    </row>
    <row r="18" spans="1:4" x14ac:dyDescent="0.25">
      <c r="A18" s="156"/>
      <c r="B18" s="55" t="s">
        <v>23</v>
      </c>
      <c r="C18" s="63">
        <v>55</v>
      </c>
      <c r="D18" s="56">
        <v>205.97499999999999</v>
      </c>
    </row>
    <row r="19" spans="1:4" x14ac:dyDescent="0.25">
      <c r="A19" s="156"/>
      <c r="B19" s="55" t="s">
        <v>85</v>
      </c>
      <c r="C19" s="55">
        <v>120</v>
      </c>
      <c r="D19" s="56">
        <v>152.67500000000001</v>
      </c>
    </row>
    <row r="20" spans="1:4" x14ac:dyDescent="0.25">
      <c r="A20" s="156"/>
      <c r="B20" s="55" t="s">
        <v>88</v>
      </c>
      <c r="C20" s="55">
        <v>8</v>
      </c>
      <c r="D20" s="56">
        <v>145.5</v>
      </c>
    </row>
    <row r="21" spans="1:4" ht="15.75" thickBot="1" x14ac:dyDescent="0.3">
      <c r="A21" s="156"/>
      <c r="B21" s="57" t="s">
        <v>9</v>
      </c>
      <c r="C21" s="57">
        <f>SUM(C17:C20)</f>
        <v>339</v>
      </c>
      <c r="D21" s="57"/>
    </row>
    <row r="22" spans="1:4" x14ac:dyDescent="0.25">
      <c r="A22" s="155" t="s">
        <v>25</v>
      </c>
      <c r="B22" s="58" t="s">
        <v>7</v>
      </c>
      <c r="C22" s="58">
        <v>61</v>
      </c>
      <c r="D22" s="64">
        <v>194.7</v>
      </c>
    </row>
    <row r="23" spans="1:4" x14ac:dyDescent="0.25">
      <c r="A23" s="156"/>
      <c r="B23" s="65" t="s">
        <v>26</v>
      </c>
      <c r="C23" s="66">
        <v>30</v>
      </c>
      <c r="D23" s="67">
        <v>152.67500000000001</v>
      </c>
    </row>
    <row r="24" spans="1:4" x14ac:dyDescent="0.25">
      <c r="A24" s="156"/>
      <c r="B24" s="66" t="s">
        <v>23</v>
      </c>
      <c r="C24" s="66">
        <v>240</v>
      </c>
      <c r="D24" s="67">
        <v>164.97499999999999</v>
      </c>
    </row>
    <row r="25" spans="1:4" x14ac:dyDescent="0.25">
      <c r="A25" s="156"/>
      <c r="B25" s="66" t="s">
        <v>85</v>
      </c>
      <c r="C25" s="66">
        <v>24</v>
      </c>
      <c r="D25" s="67">
        <v>130.125</v>
      </c>
    </row>
    <row r="26" spans="1:4" x14ac:dyDescent="0.25">
      <c r="A26" s="156"/>
      <c r="B26" s="66" t="s">
        <v>88</v>
      </c>
      <c r="C26" s="66">
        <v>36</v>
      </c>
      <c r="D26" s="67">
        <v>125</v>
      </c>
    </row>
    <row r="27" spans="1:4" ht="15.75" thickBot="1" x14ac:dyDescent="0.3">
      <c r="A27" s="157"/>
      <c r="B27" s="54" t="s">
        <v>9</v>
      </c>
      <c r="C27" s="54">
        <f>SUM(C22:C26)</f>
        <v>391</v>
      </c>
      <c r="D27" s="54"/>
    </row>
    <row r="28" spans="1:4" x14ac:dyDescent="0.25">
      <c r="A28" s="155" t="s">
        <v>27</v>
      </c>
      <c r="B28" s="83" t="s">
        <v>7</v>
      </c>
      <c r="C28" s="83">
        <v>25</v>
      </c>
      <c r="D28" s="64">
        <v>159.85</v>
      </c>
    </row>
    <row r="29" spans="1:4" x14ac:dyDescent="0.25">
      <c r="A29" s="156"/>
      <c r="B29" s="84" t="s">
        <v>29</v>
      </c>
      <c r="C29" s="66">
        <v>17</v>
      </c>
      <c r="D29" s="67">
        <v>154.72499999999999</v>
      </c>
    </row>
    <row r="30" spans="1:4" x14ac:dyDescent="0.25">
      <c r="A30" s="156"/>
      <c r="B30" s="66" t="s">
        <v>23</v>
      </c>
      <c r="C30" s="66">
        <v>30</v>
      </c>
      <c r="D30" s="85">
        <v>143.44999999999999</v>
      </c>
    </row>
    <row r="31" spans="1:4" x14ac:dyDescent="0.25">
      <c r="A31" s="156"/>
      <c r="B31" s="66" t="s">
        <v>85</v>
      </c>
      <c r="C31" s="66">
        <v>18</v>
      </c>
      <c r="D31" s="67">
        <v>109.625</v>
      </c>
    </row>
    <row r="32" spans="1:4" x14ac:dyDescent="0.25">
      <c r="A32" s="156"/>
      <c r="B32" s="66" t="s">
        <v>88</v>
      </c>
      <c r="C32" s="66">
        <v>6</v>
      </c>
      <c r="D32" s="67">
        <v>103.47499999999999</v>
      </c>
    </row>
    <row r="33" spans="1:4" ht="15.75" thickBot="1" x14ac:dyDescent="0.3">
      <c r="A33" s="157"/>
      <c r="B33" s="59" t="s">
        <v>9</v>
      </c>
      <c r="C33" s="59">
        <f>SUM(C28:C32)</f>
        <v>96</v>
      </c>
      <c r="D33" s="59"/>
    </row>
    <row r="34" spans="1:4" ht="15.75" thickBot="1" x14ac:dyDescent="0.3">
      <c r="A34" s="76" t="s">
        <v>89</v>
      </c>
      <c r="B34" s="77" t="s">
        <v>23</v>
      </c>
      <c r="C34" s="54">
        <v>46</v>
      </c>
      <c r="D34" s="56">
        <v>134.22499999999999</v>
      </c>
    </row>
    <row r="35" spans="1:4" x14ac:dyDescent="0.25">
      <c r="A35" s="51"/>
      <c r="B35" s="52" t="s">
        <v>23</v>
      </c>
      <c r="C35" s="51">
        <v>6</v>
      </c>
      <c r="D35" s="64">
        <v>141</v>
      </c>
    </row>
    <row r="36" spans="1:4" x14ac:dyDescent="0.25">
      <c r="A36" s="54" t="s">
        <v>40</v>
      </c>
      <c r="B36" s="55" t="s">
        <v>97</v>
      </c>
      <c r="C36" s="54">
        <v>1</v>
      </c>
      <c r="D36" s="68">
        <v>43</v>
      </c>
    </row>
    <row r="37" spans="1:4" x14ac:dyDescent="0.25">
      <c r="A37" s="54"/>
      <c r="B37" s="55" t="s">
        <v>98</v>
      </c>
      <c r="C37" s="54">
        <v>1</v>
      </c>
      <c r="D37" s="68">
        <v>100</v>
      </c>
    </row>
    <row r="38" spans="1:4" ht="15.75" thickBot="1" x14ac:dyDescent="0.3">
      <c r="A38" s="54"/>
      <c r="B38" s="57" t="s">
        <v>9</v>
      </c>
      <c r="C38" s="54">
        <f>SUM(C35:C37)</f>
        <v>8</v>
      </c>
      <c r="D38" s="68"/>
    </row>
    <row r="39" spans="1:4" x14ac:dyDescent="0.25">
      <c r="A39" s="155" t="s">
        <v>31</v>
      </c>
      <c r="B39" s="71" t="s">
        <v>32</v>
      </c>
      <c r="C39" s="58">
        <v>63</v>
      </c>
      <c r="D39" s="53">
        <v>194.7</v>
      </c>
    </row>
    <row r="40" spans="1:4" x14ac:dyDescent="0.25">
      <c r="A40" s="156"/>
      <c r="B40" s="72" t="s">
        <v>33</v>
      </c>
      <c r="C40" s="66">
        <v>55</v>
      </c>
      <c r="D40" s="56">
        <v>204.95</v>
      </c>
    </row>
    <row r="41" spans="1:4" x14ac:dyDescent="0.25">
      <c r="A41" s="156"/>
      <c r="B41" s="72" t="s">
        <v>34</v>
      </c>
      <c r="C41" s="66">
        <v>18</v>
      </c>
      <c r="D41" s="56">
        <v>150.625</v>
      </c>
    </row>
    <row r="42" spans="1:4" x14ac:dyDescent="0.25">
      <c r="A42" s="156"/>
      <c r="B42" s="72" t="s">
        <v>35</v>
      </c>
      <c r="C42" s="66">
        <v>4</v>
      </c>
      <c r="D42" s="56">
        <v>156.77500000000001</v>
      </c>
    </row>
    <row r="43" spans="1:4" x14ac:dyDescent="0.25">
      <c r="A43" s="156"/>
      <c r="B43" s="72" t="s">
        <v>90</v>
      </c>
      <c r="C43" s="66">
        <v>4</v>
      </c>
      <c r="D43" s="56">
        <v>117.825</v>
      </c>
    </row>
    <row r="44" spans="1:4" x14ac:dyDescent="0.25">
      <c r="A44" s="156"/>
      <c r="B44" s="72" t="s">
        <v>91</v>
      </c>
      <c r="C44" s="66">
        <v>20</v>
      </c>
      <c r="D44" s="56">
        <v>122.95</v>
      </c>
    </row>
    <row r="45" spans="1:4" x14ac:dyDescent="0.25">
      <c r="A45" s="156"/>
      <c r="B45" s="72" t="s">
        <v>85</v>
      </c>
      <c r="C45" s="66">
        <v>2</v>
      </c>
      <c r="D45" s="56">
        <v>139.35</v>
      </c>
    </row>
    <row r="46" spans="1:4" ht="15.75" thickBot="1" x14ac:dyDescent="0.3">
      <c r="A46" s="157"/>
      <c r="B46" s="59" t="s">
        <v>9</v>
      </c>
      <c r="C46" s="59">
        <f>SUM(C39:C45)</f>
        <v>166</v>
      </c>
      <c r="D46" s="60"/>
    </row>
    <row r="47" spans="1:4" x14ac:dyDescent="0.25">
      <c r="A47" s="61"/>
      <c r="B47" s="61"/>
      <c r="C47" s="61">
        <f>C5+C8+C12+C16+C21+C27+C33+C34+C38+C46</f>
        <v>2766</v>
      </c>
      <c r="D47" s="61"/>
    </row>
    <row r="48" spans="1:4" ht="15.75" thickBot="1" x14ac:dyDescent="0.3"/>
    <row r="49" spans="1:4" ht="45.75" thickBot="1" x14ac:dyDescent="0.3">
      <c r="A49" s="48" t="s">
        <v>0</v>
      </c>
      <c r="B49" s="48" t="s">
        <v>1</v>
      </c>
      <c r="C49" s="49" t="s">
        <v>2</v>
      </c>
      <c r="D49" s="75" t="s">
        <v>92</v>
      </c>
    </row>
    <row r="50" spans="1:4" x14ac:dyDescent="0.25">
      <c r="A50" s="156" t="s">
        <v>99</v>
      </c>
      <c r="B50" s="55" t="s">
        <v>23</v>
      </c>
      <c r="C50" s="55">
        <v>66</v>
      </c>
      <c r="D50" s="67">
        <v>101.425</v>
      </c>
    </row>
    <row r="51" spans="1:4" x14ac:dyDescent="0.25">
      <c r="A51" s="156"/>
      <c r="B51" s="55" t="s">
        <v>44</v>
      </c>
      <c r="C51" s="55">
        <v>27</v>
      </c>
      <c r="D51" s="67">
        <v>92.2</v>
      </c>
    </row>
    <row r="52" spans="1:4" x14ac:dyDescent="0.25">
      <c r="A52" s="156"/>
      <c r="B52" s="55" t="s">
        <v>45</v>
      </c>
      <c r="C52" s="55">
        <v>3</v>
      </c>
      <c r="D52" s="67">
        <v>162.92500000000001</v>
      </c>
    </row>
    <row r="53" spans="1:4" x14ac:dyDescent="0.25">
      <c r="A53" s="156"/>
      <c r="B53" s="55" t="s">
        <v>46</v>
      </c>
      <c r="C53" s="55">
        <v>2</v>
      </c>
      <c r="D53" s="67">
        <v>210.07499999999999</v>
      </c>
    </row>
    <row r="54" spans="1:4" x14ac:dyDescent="0.25">
      <c r="A54" s="156"/>
      <c r="B54" s="55" t="s">
        <v>47</v>
      </c>
      <c r="C54" s="55">
        <v>2</v>
      </c>
      <c r="D54" s="67">
        <v>183.42500000000001</v>
      </c>
    </row>
    <row r="55" spans="1:4" x14ac:dyDescent="0.25">
      <c r="A55" s="156"/>
      <c r="B55" s="55" t="s">
        <v>77</v>
      </c>
      <c r="C55" s="55">
        <v>2</v>
      </c>
      <c r="D55" s="67">
        <v>140</v>
      </c>
    </row>
    <row r="56" spans="1:4" x14ac:dyDescent="0.25">
      <c r="A56" s="156"/>
      <c r="B56" s="55" t="s">
        <v>78</v>
      </c>
      <c r="C56" s="55">
        <v>1</v>
      </c>
      <c r="D56" s="67">
        <v>93</v>
      </c>
    </row>
    <row r="57" spans="1:4" x14ac:dyDescent="0.25">
      <c r="A57" s="156"/>
      <c r="B57" s="55" t="s">
        <v>79</v>
      </c>
      <c r="C57" s="55">
        <v>1</v>
      </c>
      <c r="D57" s="67">
        <v>31</v>
      </c>
    </row>
    <row r="58" spans="1:4" ht="15.75" thickBot="1" x14ac:dyDescent="0.3">
      <c r="A58" s="157"/>
      <c r="B58" s="60" t="s">
        <v>9</v>
      </c>
      <c r="C58" s="60">
        <f>SUM(C50:C57)</f>
        <v>104</v>
      </c>
      <c r="D58" s="59"/>
    </row>
    <row r="59" spans="1:4" ht="15.75" thickBot="1" x14ac:dyDescent="0.3"/>
    <row r="60" spans="1:4" ht="45.75" thickBot="1" x14ac:dyDescent="0.3">
      <c r="A60" s="48" t="s">
        <v>0</v>
      </c>
      <c r="B60" s="73" t="s">
        <v>1</v>
      </c>
      <c r="C60" s="73" t="s">
        <v>2</v>
      </c>
      <c r="D60" s="50" t="s">
        <v>92</v>
      </c>
    </row>
    <row r="61" spans="1:4" x14ac:dyDescent="0.25">
      <c r="A61" s="161" t="s">
        <v>100</v>
      </c>
      <c r="B61" s="71" t="s">
        <v>55</v>
      </c>
      <c r="C61" s="58">
        <v>11</v>
      </c>
      <c r="D61" s="64">
        <v>169</v>
      </c>
    </row>
    <row r="62" spans="1:4" x14ac:dyDescent="0.25">
      <c r="A62" s="162"/>
      <c r="B62" s="72" t="s">
        <v>57</v>
      </c>
      <c r="C62" s="66">
        <v>3</v>
      </c>
      <c r="D62" s="67">
        <v>199</v>
      </c>
    </row>
    <row r="63" spans="1:4" x14ac:dyDescent="0.25">
      <c r="A63" s="162"/>
      <c r="B63" s="72" t="s">
        <v>59</v>
      </c>
      <c r="C63" s="66">
        <v>109</v>
      </c>
      <c r="D63" s="67">
        <v>191</v>
      </c>
    </row>
    <row r="64" spans="1:4" x14ac:dyDescent="0.25">
      <c r="A64" s="162"/>
      <c r="B64" s="72" t="s">
        <v>60</v>
      </c>
      <c r="C64" s="66">
        <v>98</v>
      </c>
      <c r="D64" s="67">
        <v>209</v>
      </c>
    </row>
    <row r="65" spans="1:4" x14ac:dyDescent="0.25">
      <c r="A65" s="162"/>
      <c r="B65" s="72" t="s">
        <v>61</v>
      </c>
      <c r="C65" s="66">
        <v>12</v>
      </c>
      <c r="D65" s="67">
        <v>214</v>
      </c>
    </row>
    <row r="66" spans="1:4" x14ac:dyDescent="0.25">
      <c r="A66" s="162"/>
      <c r="B66" s="72" t="s">
        <v>62</v>
      </c>
      <c r="C66" s="66">
        <v>17</v>
      </c>
      <c r="D66" s="67">
        <v>219</v>
      </c>
    </row>
    <row r="67" spans="1:4" x14ac:dyDescent="0.25">
      <c r="A67" s="162"/>
      <c r="B67" s="72" t="s">
        <v>63</v>
      </c>
      <c r="C67" s="66">
        <v>4</v>
      </c>
      <c r="D67" s="67">
        <v>236</v>
      </c>
    </row>
    <row r="68" spans="1:4" x14ac:dyDescent="0.25">
      <c r="A68" s="162"/>
      <c r="B68" s="72" t="s">
        <v>64</v>
      </c>
      <c r="C68" s="66">
        <v>2</v>
      </c>
      <c r="D68" s="67">
        <v>115</v>
      </c>
    </row>
    <row r="69" spans="1:4" x14ac:dyDescent="0.25">
      <c r="A69" s="162"/>
      <c r="B69" s="72" t="s">
        <v>76</v>
      </c>
      <c r="C69" s="66">
        <v>1</v>
      </c>
      <c r="D69" s="67">
        <v>99</v>
      </c>
    </row>
    <row r="70" spans="1:4" x14ac:dyDescent="0.25">
      <c r="A70" s="162"/>
      <c r="B70" s="72" t="s">
        <v>76</v>
      </c>
      <c r="C70" s="66">
        <v>5</v>
      </c>
      <c r="D70" s="67">
        <v>105</v>
      </c>
    </row>
    <row r="71" spans="1:4" ht="15.75" thickBot="1" x14ac:dyDescent="0.3">
      <c r="A71" s="163"/>
      <c r="B71" s="59" t="s">
        <v>9</v>
      </c>
      <c r="C71" s="59">
        <v>262</v>
      </c>
      <c r="D71" s="80"/>
    </row>
  </sheetData>
  <mergeCells count="10">
    <mergeCell ref="A28:A33"/>
    <mergeCell ref="A39:A46"/>
    <mergeCell ref="A50:A58"/>
    <mergeCell ref="A61:A71"/>
    <mergeCell ref="A2:A5"/>
    <mergeCell ref="A6:A8"/>
    <mergeCell ref="A9:A12"/>
    <mergeCell ref="A13:A16"/>
    <mergeCell ref="A17:A21"/>
    <mergeCell ref="A22:A27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4F3070C7000E4DBF2EC765D1C5A2A9" ma:contentTypeVersion="12" ma:contentTypeDescription="Create a new document." ma:contentTypeScope="" ma:versionID="f6748dc246092be9d484351ad6a2b00c">
  <xsd:schema xmlns:xsd="http://www.w3.org/2001/XMLSchema" xmlns:xs="http://www.w3.org/2001/XMLSchema" xmlns:p="http://schemas.microsoft.com/office/2006/metadata/properties" xmlns:ns2="07a29978-1ee0-471d-b447-c10bbd688ef7" xmlns:ns3="a62ee023-e8f0-40ed-8bbe-3e3f2cbb8c47" xmlns:ns4="d0201ca7-26fa-426c-b12d-c4c6e5857dcc" targetNamespace="http://schemas.microsoft.com/office/2006/metadata/properties" ma:root="true" ma:fieldsID="6747c8441fc33edb393a03e953641efc" ns2:_="" ns3:_="" ns4:_="">
    <xsd:import namespace="07a29978-1ee0-471d-b447-c10bbd688ef7"/>
    <xsd:import namespace="a62ee023-e8f0-40ed-8bbe-3e3f2cbb8c47"/>
    <xsd:import namespace="d0201ca7-26fa-426c-b12d-c4c6e5857d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29978-1ee0-471d-b447-c10bbd68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4661dae-d6df-48fc-a54e-a577d2899e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ee023-e8f0-40ed-8bbe-3e3f2cbb8c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01ca7-26fa-426c-b12d-c4c6e5857dc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4698054-6ef3-4a0a-8632-c02544f20d65}" ma:internalName="TaxCatchAll" ma:showField="CatchAllData" ma:web="d0201ca7-26fa-426c-b12d-c4c6e5857d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7a29978-1ee0-471d-b447-c10bbd688ef7" xsi:nil="true"/>
    <lcf76f155ced4ddcb4097134ff3c332f xmlns="07a29978-1ee0-471d-b447-c10bbd688ef7">
      <Terms xmlns="http://schemas.microsoft.com/office/infopath/2007/PartnerControls"/>
    </lcf76f155ced4ddcb4097134ff3c332f>
    <TaxCatchAll xmlns="d0201ca7-26fa-426c-b12d-c4c6e5857dcc" xsi:nil="true"/>
  </documentManagement>
</p:properties>
</file>

<file path=customXml/itemProps1.xml><?xml version="1.0" encoding="utf-8"?>
<ds:datastoreItem xmlns:ds="http://schemas.openxmlformats.org/officeDocument/2006/customXml" ds:itemID="{C6158C72-0DD1-404A-ACAD-909CB60BE79B}"/>
</file>

<file path=customXml/itemProps2.xml><?xml version="1.0" encoding="utf-8"?>
<ds:datastoreItem xmlns:ds="http://schemas.openxmlformats.org/officeDocument/2006/customXml" ds:itemID="{A7DE6730-A945-440A-98E6-735AAADE8EE2}"/>
</file>

<file path=customXml/itemProps3.xml><?xml version="1.0" encoding="utf-8"?>
<ds:datastoreItem xmlns:ds="http://schemas.openxmlformats.org/officeDocument/2006/customXml" ds:itemID="{947AC974-5B1B-49A1-B478-635D8D1903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2023-24</vt:lpstr>
      <vt:lpstr>2022-23</vt:lpstr>
      <vt:lpstr>2021-22</vt:lpstr>
      <vt:lpstr>2020-21</vt:lpstr>
      <vt:lpstr>2019-20</vt:lpstr>
      <vt:lpstr>2018-19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2023-06-29T15:49:35Z</dcterms:created>
  <dcterms:modified xsi:type="dcterms:W3CDTF">2023-06-29T15:53:57Z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0x010100004F3070C7000E4DBF2EC765D1C5A2A9</vt:lpwstr>
  </property>
</Properties>
</file>